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42" i="1"/>
  <c r="E41"/>
  <c r="E39"/>
  <c r="E34"/>
  <c r="E31"/>
  <c r="E29"/>
  <c r="E28"/>
  <c r="E25"/>
  <c r="E21"/>
  <c r="E17"/>
  <c r="E15"/>
  <c r="E13"/>
  <c r="E12"/>
  <c r="E10"/>
  <c r="E11"/>
  <c r="F29" l="1"/>
  <c r="F15"/>
  <c r="F21"/>
  <c r="F13"/>
  <c r="F31"/>
  <c r="F28"/>
  <c r="F68"/>
  <c r="F34" l="1"/>
  <c r="F17"/>
  <c r="F19"/>
  <c r="F22" s="1"/>
  <c r="F47"/>
  <c r="F11" l="1"/>
  <c r="F12"/>
  <c r="F25"/>
  <c r="F38"/>
  <c r="F59"/>
  <c r="F60"/>
  <c r="F61"/>
  <c r="F62"/>
  <c r="F58"/>
  <c r="F54"/>
  <c r="F55"/>
  <c r="F56"/>
  <c r="F57"/>
  <c r="F53"/>
  <c r="F64"/>
  <c r="F65"/>
  <c r="F66"/>
  <c r="F67"/>
  <c r="F63"/>
  <c r="F10" l="1"/>
  <c r="F44" l="1"/>
  <c r="E44" l="1"/>
  <c r="E19" l="1"/>
  <c r="E22" s="1"/>
</calcChain>
</file>

<file path=xl/sharedStrings.xml><?xml version="1.0" encoding="utf-8"?>
<sst xmlns="http://schemas.openxmlformats.org/spreadsheetml/2006/main" count="203" uniqueCount="139">
  <si>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</si>
  <si>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</si>
  <si>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</si>
  <si>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</si>
  <si>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</si>
  <si>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</si>
  <si>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</si>
  <si>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</si>
  <si>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</si>
  <si>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</si>
  <si>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</si>
  <si>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</si>
  <si>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</si>
  <si>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</si>
  <si>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</si>
  <si>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</si>
  <si>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</si>
  <si>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</si>
  <si>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</si>
  <si>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</si>
  <si>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</si>
  <si>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</si>
  <si>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</si>
  <si>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</si>
  <si>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</si>
  <si>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</si>
  <si>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</si>
  <si>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</si>
  <si>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</si>
  <si>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</si>
  <si>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</si>
  <si>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</si>
  <si>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</si>
  <si>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</si>
  <si>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</si>
  <si>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</si>
  <si>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</si>
  <si>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</si>
  <si>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</si>
  <si>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</si>
  <si>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</si>
  <si>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</si>
  <si>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</si>
  <si>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</si>
  <si>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</si>
  <si>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</si>
  <si>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</si>
  <si>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</si>
  <si>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</si>
  <si>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</si>
  <si>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</si>
  <si>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</si>
  <si>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</si>
  <si>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</si>
  <si>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</si>
  <si>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</si>
  <si>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</si>
  <si>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</si>
  <si>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</si>
  <si>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</si>
  <si>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</si>
  <si>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</si>
  <si>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</si>
  <si>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</si>
  <si>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</si>
  <si>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</si>
  <si>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</si>
  <si>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</si>
  <si>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</si>
  <si>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</si>
  <si>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</si>
  <si>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</si>
  <si>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</si>
  <si>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</si>
  <si>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</si>
  <si>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</si>
  <si>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</si>
  <si>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</si>
  <si>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</si>
  <si>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</si>
  <si>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</si>
  <si>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</si>
  <si>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</si>
  <si>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</si>
  <si>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</si>
  <si>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</si>
  <si>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</si>
  <si>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</si>
  <si>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</si>
  <si>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</si>
  <si>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</si>
  <si>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</si>
  <si>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</si>
  <si>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</si>
  <si>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факт 2018 год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</si>
  <si>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</si>
  <si>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</si>
  <si>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</si>
  <si>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</si>
  <si>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</si>
  <si>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</si>
  <si>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</si>
  <si>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</si>
  <si>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</si>
  <si>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</si>
  <si>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</si>
  <si>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</si>
  <si>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</si>
  <si>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</si>
  <si>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</si>
  <si>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</si>
  <si>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</si>
  <si>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</si>
  <si>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</si>
  <si>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</si>
  <si>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</si>
  <si>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</si>
  <si>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</si>
  <si>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</si>
  <si>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</si>
  <si>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</si>
  <si>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</si>
  <si>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</si>
  <si>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</si>
  <si>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</si>
  <si>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</si>
  <si>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</si>
  <si>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</si>
  <si>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</si>
  <si>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</si>
  <si>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</si>
  <si>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</si>
  <si>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</si>
  <si>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</si>
  <si>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</si>
  <si>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</si>
  <si>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Долгосрочный период регулирования: 2016 - 2020 гг.</t>
  </si>
  <si>
    <t>Недополученый доход за 2018 год в соответствии с действующим законодательством будет заявлен при тарифном регулировании на 2020 год</t>
  </si>
  <si>
    <t>план 2018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</si>
</sst>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19%20&#1075;&#1086;&#1076;%20&#1057;&#1055;&#1073;/&#1050;&#1072;&#1083;&#1100;&#1082;&#1091;&#1083;&#1103;&#1094;&#1080;&#1103;%20&#1048;&#1058;&#1054;&#1043;&#1054;&#1042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7;&#1089;&#1090;&#1088;_&#1072;&#1073;&#1086;&#1085;&#1077;&#1085;&#1090;&#1086;&#1074;_11.03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EE.NET.OBORUD.QV.4.178_v.1.5_1%20&#1079;&#1072;%202018%20&#1075;&#1086;&#107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6;&#1082;&#1072;&#1079;&#1072;&#1090;&#1077;&#1083;&#1080;%20&#1085;&#1072;&#1076;&#1077;&#1078;&#1085;&#1086;&#1089;&#1090;&#1080;%20&#1080;%20&#1082;&#1072;&#1095;&#1077;&#1089;&#1090;&#1074;&#1072;/2018/2018%20&#1075;&#1086;&#1076;/&#1057;&#1055;&#1073;/&#1055;&#1086;&#1082;&#1072;&#1079;%20&#1053;&#1080;&#1050;%20-%20201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8;&#1090;&#1086;&#1075;&#1080;/2018/EE.NET.CALC.QV.4.178_v.5.7%202018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тел 2019"/>
      <sheetName val="Регулирование"/>
    </sheetNames>
    <sheetDataSet>
      <sheetData sheetId="0"/>
      <sheetData sheetId="1">
        <row r="15">
          <cell r="R15">
            <v>92099.33</v>
          </cell>
        </row>
        <row r="16">
          <cell r="R16">
            <v>1558.3100000000002</v>
          </cell>
        </row>
        <row r="19">
          <cell r="R19">
            <v>90541.02</v>
          </cell>
        </row>
        <row r="20">
          <cell r="R20">
            <v>24370.240000000002</v>
          </cell>
        </row>
        <row r="30">
          <cell r="R30">
            <v>553.91999999999996</v>
          </cell>
        </row>
        <row r="39">
          <cell r="R39">
            <v>204699.91</v>
          </cell>
        </row>
        <row r="42">
          <cell r="R42">
            <v>4220.8000061263665</v>
          </cell>
        </row>
        <row r="44">
          <cell r="R44">
            <v>6812.08176</v>
          </cell>
        </row>
        <row r="53">
          <cell r="R53">
            <v>2034.62</v>
          </cell>
        </row>
        <row r="58">
          <cell r="R58">
            <v>7408.55</v>
          </cell>
        </row>
        <row r="73">
          <cell r="R73">
            <v>20523.941766126365</v>
          </cell>
        </row>
        <row r="78">
          <cell r="R78">
            <v>807.16825462978704</v>
          </cell>
        </row>
        <row r="81">
          <cell r="R81">
            <v>226031.02002075617</v>
          </cell>
        </row>
        <row r="85">
          <cell r="R85">
            <v>6340.2781858786557</v>
          </cell>
        </row>
        <row r="111">
          <cell r="R111">
            <v>2.9960000000000093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 2018"/>
    </sheetNames>
    <sheetDataSet>
      <sheetData sheetId="0">
        <row r="135">
          <cell r="W135">
            <v>207</v>
          </cell>
          <cell r="Y135">
            <v>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6">
          <cell r="J56">
            <v>269.32677000000001</v>
          </cell>
          <cell r="K56">
            <v>952.89873499999999</v>
          </cell>
        </row>
        <row r="57">
          <cell r="J57">
            <v>0</v>
          </cell>
          <cell r="K57">
            <v>0</v>
          </cell>
        </row>
        <row r="58">
          <cell r="J58">
            <v>20.423999999999999</v>
          </cell>
          <cell r="K58">
            <v>95.992800000000003</v>
          </cell>
        </row>
        <row r="59">
          <cell r="J59">
            <v>231.83556999999999</v>
          </cell>
          <cell r="K59">
            <v>810.82449499999996</v>
          </cell>
        </row>
        <row r="60">
          <cell r="J60">
            <v>17.0672</v>
          </cell>
          <cell r="K60">
            <v>46.081440000000001</v>
          </cell>
        </row>
      </sheetData>
      <sheetData sheetId="9">
        <row r="60">
          <cell r="K60">
            <v>5862.4</v>
          </cell>
        </row>
        <row r="61">
          <cell r="K61">
            <v>0</v>
          </cell>
        </row>
        <row r="62">
          <cell r="K62">
            <v>2301.8000000000002</v>
          </cell>
        </row>
        <row r="63">
          <cell r="K63">
            <v>3560.6</v>
          </cell>
        </row>
        <row r="64">
          <cell r="K64">
            <v>0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 журнал учета"/>
      <sheetName val="форма 1.2."/>
      <sheetName val="форма 1.3."/>
      <sheetName val="1.9"/>
      <sheetName val="форма 2.1 И "/>
      <sheetName val="форма 2.1 Индик информ 2016"/>
      <sheetName val="форма 2.1 Индик информ 2017"/>
      <sheetName val="форма 2.1 Индик информ 2018"/>
      <sheetName val="форма 2.1 Индик информ 2019"/>
      <sheetName val="форма 2.2 И "/>
      <sheetName val="форма 2.2 Индик исполни 2016"/>
      <sheetName val="форма 2.2 Индик исполни 2017"/>
      <sheetName val="форма 2.2 Индик исполни 2018"/>
      <sheetName val="форма 2.2 Индик исполни 2019"/>
      <sheetName val="форма 2.3 И "/>
      <sheetName val="форма 2.3 Индик результ 2016"/>
      <sheetName val="форма 2.3 Индик результ 2017"/>
      <sheetName val="форма 2.3 Индик результ 2018"/>
      <sheetName val="форма 2.3 Индик результ 2019"/>
      <sheetName val="форма 2.4 "/>
      <sheetName val="форма 3.1"/>
      <sheetName val="форма 3.2"/>
      <sheetName val="форма 3.3"/>
      <sheetName val="форма 4.1 "/>
      <sheetName val="форма 4.2"/>
      <sheetName val="4.1"/>
      <sheetName val="4.2"/>
      <sheetName val="8.1."/>
    </sheetNames>
    <sheetDataSet>
      <sheetData sheetId="0"/>
      <sheetData sheetId="1"/>
      <sheetData sheetId="2"/>
      <sheetData sheetId="3">
        <row r="11">
          <cell r="BE11">
            <v>0.99907175955810112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одержание"/>
      <sheetName val="Себестоимость (счет 20)"/>
      <sheetName val="Себестоимость (счет 23)"/>
      <sheetName val="Себестоимость (счет 25)"/>
      <sheetName val="Себестоимость (счет 26)"/>
      <sheetName val="Себестоимость (счет 44)"/>
      <sheetName val="Себестоимость (счет Х1)"/>
      <sheetName val="Себестоимость (счет Х2)"/>
      <sheetName val="Себестоимость (счет Х3)"/>
      <sheetName val="Расходы из прибыли (91 счет)"/>
      <sheetName val="Выручка"/>
      <sheetName val="Фин. результат"/>
      <sheetName val="Всего расходы"/>
      <sheetName val="Оплата труда ПП"/>
      <sheetName val="Расчет АО"/>
      <sheetName val="Расчет средней стоимости"/>
      <sheetName val="П 2.1"/>
      <sheetName val="П 2.2"/>
      <sheetName val="Оплата услуг за передачу э.э."/>
      <sheetName val="Оплата потерь э.э."/>
      <sheetName val="Оплата услуг по сетям ЕНЭС"/>
      <sheetName val="Отчетность МУ-585 табл.1.3"/>
      <sheetName val="Отчетность М-585 табл. 1.6"/>
      <sheetName val="Расчет показателя надежности"/>
      <sheetName val="Расчет значения инд. информ-ти"/>
      <sheetName val="Расчет значения инд. исп-ти"/>
      <sheetName val="Расчет значения инд. результ."/>
      <sheetName val="Расчет показателя уровня кач-ва"/>
      <sheetName val="Расчет показателя качества"/>
      <sheetName val="Данные о прекращении подачи э.э"/>
      <sheetName val="Расчет индикативного показателя"/>
      <sheetName val="Реестр обосновывающих данных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6">
          <cell r="J16">
            <v>97174.736049999992</v>
          </cell>
        </row>
        <row r="17">
          <cell r="J17">
            <v>3764.6386499999999</v>
          </cell>
        </row>
        <row r="27">
          <cell r="J27">
            <v>93410.097399999999</v>
          </cell>
        </row>
        <row r="31">
          <cell r="J31">
            <v>29302.54497823893</v>
          </cell>
        </row>
        <row r="35">
          <cell r="J35">
            <v>52455.432270000005</v>
          </cell>
        </row>
        <row r="62">
          <cell r="J62">
            <v>1194.6653399999998</v>
          </cell>
        </row>
        <row r="103">
          <cell r="J103">
            <v>178932.71329823893</v>
          </cell>
        </row>
        <row r="111">
          <cell r="J111">
            <v>8279.7171500000004</v>
          </cell>
        </row>
        <row r="116">
          <cell r="J116">
            <v>13117.41698</v>
          </cell>
        </row>
        <row r="144">
          <cell r="J144">
            <v>2147.6800830364132</v>
          </cell>
        </row>
        <row r="160">
          <cell r="J160">
            <v>8664.7138517610711</v>
          </cell>
        </row>
        <row r="164">
          <cell r="J164">
            <v>13537.452402332694</v>
          </cell>
        </row>
        <row r="198">
          <cell r="J198">
            <v>45746.980467130175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34" zoomScale="115" zoomScaleNormal="115" workbookViewId="0">
      <selection activeCell="G39" sqref="G39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9" t="s">
        <v>71</v>
      </c>
      <c r="C1" s="29"/>
      <c r="D1" s="29"/>
      <c r="E1" s="29"/>
      <c r="F1" s="29"/>
      <c r="G1" s="29"/>
    </row>
    <row r="2" spans="2:8">
      <c r="B2" s="30" t="s">
        <v>72</v>
      </c>
      <c r="C2" s="30"/>
      <c r="D2" s="30"/>
      <c r="E2" s="30"/>
      <c r="F2" s="30"/>
      <c r="G2" s="30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31" t="s">
        <v>0</v>
      </c>
      <c r="C7" s="31" t="s">
        <v>1</v>
      </c>
      <c r="D7" s="31" t="s">
        <v>2</v>
      </c>
      <c r="E7" s="33" t="s">
        <v>3</v>
      </c>
      <c r="F7" s="34"/>
      <c r="G7" s="31" t="s">
        <v>4</v>
      </c>
    </row>
    <row r="8" spans="2:8" ht="15.75" thickBot="1">
      <c r="B8" s="32"/>
      <c r="C8" s="32"/>
      <c r="D8" s="32"/>
      <c r="E8" s="4" t="s">
        <v>138</v>
      </c>
      <c r="F8" s="4" t="s">
        <v>94</v>
      </c>
      <c r="G8" s="32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7">
        <f>[1]Регулирование!$R$81</f>
        <v>226031.02002075617</v>
      </c>
      <c r="F10" s="17">
        <f>F11+F25</f>
        <v>224679.6937653691</v>
      </c>
      <c r="G10" s="8"/>
      <c r="H10" s="37"/>
    </row>
    <row r="11" spans="2:8" ht="15.75" thickBot="1">
      <c r="B11" s="9" t="s">
        <v>73</v>
      </c>
      <c r="C11" s="6" t="s">
        <v>10</v>
      </c>
      <c r="D11" s="7" t="s">
        <v>9</v>
      </c>
      <c r="E11" s="17">
        <f>[1]Регулирование!$R$39</f>
        <v>204699.91</v>
      </c>
      <c r="F11" s="17">
        <f>'[5]Всего расходы'!$J$103</f>
        <v>178932.71329823893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7">
        <f>[1]Регулирование!$R$15</f>
        <v>92099.33</v>
      </c>
      <c r="F12" s="17">
        <f>'[5]Всего расходы'!$J$16</f>
        <v>97174.736049999992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7">
        <f>[1]Регулирование!$R$16</f>
        <v>1558.3100000000002</v>
      </c>
      <c r="F13" s="17">
        <f>'[5]Всего расходы'!$J$17</f>
        <v>3764.6386499999999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8"/>
      <c r="F14" s="1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7">
        <f>[1]Регулирование!$R$19</f>
        <v>90541.02</v>
      </c>
      <c r="F15" s="17">
        <f>'[5]Всего расходы'!$J$27</f>
        <v>93410.097399999999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8"/>
      <c r="F16" s="1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7">
        <f>[1]Регулирование!$R$20</f>
        <v>24370.240000000002</v>
      </c>
      <c r="F17" s="17">
        <f>'[5]Всего расходы'!$J$31</f>
        <v>29302.54497823893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8"/>
      <c r="F18" s="1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7">
        <f>E11-E12-E17</f>
        <v>88230.34</v>
      </c>
      <c r="F19" s="17">
        <f>'[5]Всего расходы'!$J$35</f>
        <v>52455.432270000005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8"/>
      <c r="F20" s="17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7">
        <f>[1]Регулирование!$R$30</f>
        <v>553.91999999999996</v>
      </c>
      <c r="F21" s="17">
        <f>'[5]Всего расходы'!$J$62</f>
        <v>1194.6653399999998</v>
      </c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7">
        <f>E19-E20-E21</f>
        <v>87676.42</v>
      </c>
      <c r="F22" s="17">
        <f>F19-F20-F21</f>
        <v>51260.766930000005</v>
      </c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8"/>
      <c r="F23" s="17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8"/>
      <c r="F24" s="17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7">
        <f>[1]Регулирование!$R$73</f>
        <v>20523.941766126365</v>
      </c>
      <c r="F25" s="17">
        <f>'[5]Всего расходы'!$J$198</f>
        <v>45746.980467130175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8"/>
      <c r="F26" s="17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8"/>
      <c r="F27" s="17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7">
        <f>[1]Регулирование!$R$44</f>
        <v>6812.08176</v>
      </c>
      <c r="F28" s="17">
        <f>'[5]Всего расходы'!$J$116</f>
        <v>13117.41698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7">
        <f>[1]Регулирование!$R$58</f>
        <v>7408.55</v>
      </c>
      <c r="F29" s="17">
        <f>'[5]Всего расходы'!$J$160</f>
        <v>8664.7138517610711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8"/>
      <c r="F30" s="17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7">
        <f>[1]Регулирование!$R$42</f>
        <v>4220.8000061263665</v>
      </c>
      <c r="F31" s="17">
        <f>'[5]Всего расходы'!$J$111</f>
        <v>8279.7171500000004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8"/>
      <c r="F32" s="17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8"/>
      <c r="F33" s="17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7">
        <f>[1]Регулирование!$R$53</f>
        <v>2034.62</v>
      </c>
      <c r="F34" s="17">
        <f>'[5]Всего расходы'!$J$144</f>
        <v>2147.6800830364132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8"/>
      <c r="F35" s="17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8"/>
      <c r="F36" s="17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8"/>
      <c r="F37" s="17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8"/>
      <c r="F38" s="17">
        <f>'[5]Всего расходы'!$J$164</f>
        <v>13537.452402332694</v>
      </c>
      <c r="G38" s="8"/>
    </row>
    <row r="39" spans="2:7" ht="77.25" thickBot="1">
      <c r="B39" s="9" t="s">
        <v>92</v>
      </c>
      <c r="C39" s="6" t="s">
        <v>47</v>
      </c>
      <c r="D39" s="7" t="s">
        <v>9</v>
      </c>
      <c r="E39" s="17">
        <f>[1]Регулирование!$R$78</f>
        <v>807.16825462978704</v>
      </c>
      <c r="F39" s="17"/>
      <c r="G39" s="15" t="s">
        <v>137</v>
      </c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7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7">
        <f>[1]Регулирование!$R$85</f>
        <v>6340.2781858786557</v>
      </c>
      <c r="F41" s="17">
        <v>7956.57683</v>
      </c>
      <c r="G41" s="8"/>
    </row>
    <row r="42" spans="2:7">
      <c r="B42" s="21" t="s">
        <v>73</v>
      </c>
      <c r="C42" s="12" t="s">
        <v>52</v>
      </c>
      <c r="D42" s="23" t="s">
        <v>54</v>
      </c>
      <c r="E42" s="35">
        <f>[1]Регулирование!$R$111*1000</f>
        <v>2996.0000000000091</v>
      </c>
      <c r="F42" s="35">
        <v>3314.1030000000128</v>
      </c>
      <c r="G42" s="27"/>
    </row>
    <row r="43" spans="2:7" ht="15.75" thickBot="1">
      <c r="B43" s="22"/>
      <c r="C43" s="6" t="s">
        <v>53</v>
      </c>
      <c r="D43" s="24"/>
      <c r="E43" s="36"/>
      <c r="F43" s="36"/>
      <c r="G43" s="28"/>
    </row>
    <row r="44" spans="2:7">
      <c r="B44" s="21" t="s">
        <v>79</v>
      </c>
      <c r="C44" s="12" t="s">
        <v>52</v>
      </c>
      <c r="D44" s="23" t="s">
        <v>9</v>
      </c>
      <c r="E44" s="25">
        <f>E41</f>
        <v>6340.2781858786557</v>
      </c>
      <c r="F44" s="25">
        <f>F41</f>
        <v>7956.57683</v>
      </c>
      <c r="G44" s="27"/>
    </row>
    <row r="45" spans="2:7" ht="51.75" thickBot="1">
      <c r="B45" s="22"/>
      <c r="C45" s="6" t="s">
        <v>55</v>
      </c>
      <c r="D45" s="24"/>
      <c r="E45" s="26"/>
      <c r="F45" s="26"/>
      <c r="G45" s="28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 t="s">
        <v>7</v>
      </c>
      <c r="G46" s="15" t="s">
        <v>7</v>
      </c>
    </row>
    <row r="47" spans="2:7" ht="26.25" thickBot="1">
      <c r="B47" s="5">
        <v>1</v>
      </c>
      <c r="C47" s="6" t="s">
        <v>133</v>
      </c>
      <c r="D47" s="7" t="s">
        <v>58</v>
      </c>
      <c r="E47" s="15"/>
      <c r="F47" s="18">
        <f>'[2]декабрь 2018'!$Y$135</f>
        <v>274</v>
      </c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/>
      <c r="F48" s="16"/>
      <c r="G48" s="8"/>
    </row>
    <row r="49" spans="2:7" ht="26.25" thickBot="1">
      <c r="B49" s="13" t="s">
        <v>125</v>
      </c>
      <c r="C49" s="6" t="s">
        <v>130</v>
      </c>
      <c r="D49" s="7" t="s">
        <v>60</v>
      </c>
      <c r="E49" s="15"/>
      <c r="F49" s="16"/>
      <c r="G49" s="8"/>
    </row>
    <row r="50" spans="2:7" ht="26.25" thickBot="1">
      <c r="B50" s="13" t="s">
        <v>126</v>
      </c>
      <c r="C50" s="6" t="s">
        <v>131</v>
      </c>
      <c r="D50" s="7" t="s">
        <v>60</v>
      </c>
      <c r="E50" s="15"/>
      <c r="F50" s="16"/>
      <c r="G50" s="8"/>
    </row>
    <row r="51" spans="2:7" ht="26.25" thickBot="1">
      <c r="B51" s="13" t="s">
        <v>127</v>
      </c>
      <c r="C51" s="6" t="s">
        <v>132</v>
      </c>
      <c r="D51" s="7" t="s">
        <v>60</v>
      </c>
      <c r="E51" s="15"/>
      <c r="F51" s="16"/>
      <c r="G51" s="8"/>
    </row>
    <row r="52" spans="2:7" ht="26.25" thickBot="1">
      <c r="B52" s="13" t="s">
        <v>128</v>
      </c>
      <c r="C52" s="6" t="s">
        <v>129</v>
      </c>
      <c r="D52" s="7" t="s">
        <v>60</v>
      </c>
      <c r="E52" s="15"/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5"/>
      <c r="F53" s="17">
        <f>[3]П.2.1!K56</f>
        <v>952.89873499999999</v>
      </c>
      <c r="G53" s="8"/>
    </row>
    <row r="54" spans="2:7" ht="39" thickBot="1">
      <c r="B54" s="13" t="s">
        <v>101</v>
      </c>
      <c r="C54" s="6" t="s">
        <v>105</v>
      </c>
      <c r="D54" s="7" t="s">
        <v>62</v>
      </c>
      <c r="E54" s="15"/>
      <c r="F54" s="17">
        <f>[3]П.2.1!K57</f>
        <v>0</v>
      </c>
      <c r="G54" s="8"/>
    </row>
    <row r="55" spans="2:7" ht="39" thickBot="1">
      <c r="B55" s="13" t="s">
        <v>102</v>
      </c>
      <c r="C55" s="6" t="s">
        <v>106</v>
      </c>
      <c r="D55" s="7" t="s">
        <v>62</v>
      </c>
      <c r="E55" s="15"/>
      <c r="F55" s="17">
        <f>[3]П.2.1!K58</f>
        <v>95.992800000000003</v>
      </c>
      <c r="G55" s="8"/>
    </row>
    <row r="56" spans="2:7" ht="39" thickBot="1">
      <c r="B56" s="13" t="s">
        <v>103</v>
      </c>
      <c r="C56" s="6" t="s">
        <v>107</v>
      </c>
      <c r="D56" s="7" t="s">
        <v>62</v>
      </c>
      <c r="E56" s="15"/>
      <c r="F56" s="17">
        <f>[3]П.2.1!K59</f>
        <v>810.82449499999996</v>
      </c>
      <c r="G56" s="8"/>
    </row>
    <row r="57" spans="2:7" ht="39" thickBot="1">
      <c r="B57" s="13" t="s">
        <v>104</v>
      </c>
      <c r="C57" s="6" t="s">
        <v>108</v>
      </c>
      <c r="D57" s="7" t="s">
        <v>62</v>
      </c>
      <c r="E57" s="15"/>
      <c r="F57" s="17">
        <f>[3]П.2.1!K60</f>
        <v>46.081440000000001</v>
      </c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5"/>
      <c r="F58" s="17">
        <f>[3]П.2.2!K60</f>
        <v>5862.4</v>
      </c>
      <c r="G58" s="8"/>
    </row>
    <row r="59" spans="2:7" ht="26.25" thickBot="1">
      <c r="B59" s="13" t="s">
        <v>109</v>
      </c>
      <c r="C59" s="6" t="s">
        <v>114</v>
      </c>
      <c r="D59" s="7" t="s">
        <v>62</v>
      </c>
      <c r="E59" s="15"/>
      <c r="F59" s="17">
        <f>[3]П.2.2!K61</f>
        <v>0</v>
      </c>
      <c r="G59" s="8"/>
    </row>
    <row r="60" spans="2:7" ht="26.25" thickBot="1">
      <c r="B60" s="13" t="s">
        <v>110</v>
      </c>
      <c r="C60" s="6" t="s">
        <v>115</v>
      </c>
      <c r="D60" s="7" t="s">
        <v>62</v>
      </c>
      <c r="E60" s="15"/>
      <c r="F60" s="17">
        <f>[3]П.2.2!K62</f>
        <v>2301.8000000000002</v>
      </c>
      <c r="G60" s="8"/>
    </row>
    <row r="61" spans="2:7" ht="26.25" thickBot="1">
      <c r="B61" s="13" t="s">
        <v>111</v>
      </c>
      <c r="C61" s="6" t="s">
        <v>116</v>
      </c>
      <c r="D61" s="7" t="s">
        <v>62</v>
      </c>
      <c r="E61" s="15"/>
      <c r="F61" s="17">
        <f>[3]П.2.2!K63</f>
        <v>3560.6</v>
      </c>
      <c r="G61" s="8"/>
    </row>
    <row r="62" spans="2:7" ht="26.25" thickBot="1">
      <c r="B62" s="13" t="s">
        <v>112</v>
      </c>
      <c r="C62" s="6" t="s">
        <v>113</v>
      </c>
      <c r="D62" s="7" t="s">
        <v>62</v>
      </c>
      <c r="E62" s="15"/>
      <c r="F62" s="17">
        <f>[3]П.2.2!K64</f>
        <v>0</v>
      </c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5"/>
      <c r="F63" s="17">
        <f>[3]П.2.1!J56</f>
        <v>269.32677000000001</v>
      </c>
      <c r="G63" s="8"/>
    </row>
    <row r="64" spans="2:7" ht="26.25" thickBot="1">
      <c r="B64" s="13" t="s">
        <v>121</v>
      </c>
      <c r="C64" s="6" t="s">
        <v>117</v>
      </c>
      <c r="D64" s="7" t="s">
        <v>65</v>
      </c>
      <c r="E64" s="15"/>
      <c r="F64" s="17">
        <f>[3]П.2.1!J57</f>
        <v>0</v>
      </c>
      <c r="G64" s="8"/>
    </row>
    <row r="65" spans="2:7" ht="26.25" thickBot="1">
      <c r="B65" s="13" t="s">
        <v>122</v>
      </c>
      <c r="C65" s="6" t="s">
        <v>118</v>
      </c>
      <c r="D65" s="7" t="s">
        <v>65</v>
      </c>
      <c r="E65" s="15"/>
      <c r="F65" s="17">
        <f>[3]П.2.1!J58</f>
        <v>20.423999999999999</v>
      </c>
      <c r="G65" s="8"/>
    </row>
    <row r="66" spans="2:7" ht="26.25" thickBot="1">
      <c r="B66" s="13" t="s">
        <v>123</v>
      </c>
      <c r="C66" s="6" t="s">
        <v>119</v>
      </c>
      <c r="D66" s="7" t="s">
        <v>65</v>
      </c>
      <c r="E66" s="15"/>
      <c r="F66" s="17">
        <f>[3]П.2.1!J59</f>
        <v>231.83556999999999</v>
      </c>
      <c r="G66" s="8"/>
    </row>
    <row r="67" spans="2:7" ht="26.25" thickBot="1">
      <c r="B67" s="13" t="s">
        <v>124</v>
      </c>
      <c r="C67" s="6" t="s">
        <v>120</v>
      </c>
      <c r="D67" s="7" t="s">
        <v>65</v>
      </c>
      <c r="E67" s="15"/>
      <c r="F67" s="17">
        <f>[3]П.2.1!J60</f>
        <v>17.0672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5"/>
      <c r="F68" s="19">
        <f>'[4]1.9'!$BE$11</f>
        <v>0.99907175955810112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5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5"/>
      <c r="F70" s="8"/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/>
      <c r="F71" s="15" t="s">
        <v>7</v>
      </c>
      <c r="G71" s="15" t="s">
        <v>7</v>
      </c>
    </row>
    <row r="73" spans="2:7">
      <c r="B73" s="14" t="s">
        <v>95</v>
      </c>
    </row>
    <row r="74" spans="2:7" ht="60.75" customHeight="1">
      <c r="B74" s="20" t="s">
        <v>96</v>
      </c>
      <c r="C74" s="20"/>
      <c r="D74" s="20"/>
      <c r="E74" s="20"/>
      <c r="F74" s="20"/>
      <c r="G74" s="20"/>
    </row>
    <row r="75" spans="2:7" ht="30.75" customHeight="1">
      <c r="B75" s="20" t="s">
        <v>97</v>
      </c>
      <c r="C75" s="20"/>
      <c r="D75" s="20"/>
      <c r="E75" s="20"/>
      <c r="F75" s="20"/>
      <c r="G75" s="20"/>
    </row>
    <row r="76" spans="2:7" ht="36" customHeight="1">
      <c r="B76" s="20" t="s">
        <v>98</v>
      </c>
      <c r="C76" s="20"/>
      <c r="D76" s="20"/>
      <c r="E76" s="20"/>
      <c r="F76" s="20"/>
      <c r="G76" s="20"/>
    </row>
    <row r="77" spans="2:7" ht="34.5" customHeight="1">
      <c r="B77" s="20" t="s">
        <v>99</v>
      </c>
      <c r="C77" s="20"/>
      <c r="D77" s="20"/>
      <c r="E77" s="20"/>
      <c r="F77" s="20"/>
      <c r="G77" s="20"/>
    </row>
    <row r="78" spans="2:7" ht="30.75" customHeight="1">
      <c r="B78" s="20" t="s">
        <v>100</v>
      </c>
      <c r="C78" s="20"/>
      <c r="D78" s="20"/>
      <c r="E78" s="20"/>
      <c r="F78" s="20"/>
      <c r="G78" s="20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2019-04-02T11:02:23Z</dcterms:modified>
</cp:coreProperties>
</file>