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3\dogovora\8. Стандарты раскрытия информации\ПП РФ 24\ЕЖЕГОДНО !ДО 1 МАРТА\2024\"/>
    </mc:Choice>
  </mc:AlternateContent>
  <bookViews>
    <workbookView xWindow="0" yWindow="0" windowWidth="28800" windowHeight="11700" firstSheet="7" activeTab="17"/>
  </bookViews>
  <sheets>
    <sheet name="СПб 2015 " sheetId="1" r:id="rId1"/>
    <sheet name="ЛО 2015" sheetId="4" r:id="rId2"/>
    <sheet name="СПб (2016)" sheetId="5" r:id="rId3"/>
    <sheet name="ЛО (2016)" sheetId="6" r:id="rId4"/>
    <sheet name="СПб (2017)" sheetId="7" r:id="rId5"/>
    <sheet name="ЛО (2017)" sheetId="8" r:id="rId6"/>
    <sheet name="СПб (2018)" sheetId="11" r:id="rId7"/>
    <sheet name="ЛО (2018)" sheetId="10" r:id="rId8"/>
    <sheet name="СПб (2019)" sheetId="12" r:id="rId9"/>
    <sheet name="ЛО (2019)" sheetId="13" r:id="rId10"/>
    <sheet name="СПб (2020)" sheetId="14" r:id="rId11"/>
    <sheet name="ЛО (2020)" sheetId="15" r:id="rId12"/>
    <sheet name="СПб (2021)" sheetId="16" r:id="rId13"/>
    <sheet name="ЛО (2021)" sheetId="17" r:id="rId14"/>
    <sheet name="СПб (2022)" sheetId="18" r:id="rId15"/>
    <sheet name="ЛО (2022)" sheetId="19" r:id="rId16"/>
    <sheet name="СПб (2023)" sheetId="20" r:id="rId17"/>
    <sheet name="ЛО (2023)" sheetId="2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7" hidden="1">'ЛО (2018)'!$B$8:$D$8</definedName>
    <definedName name="_xlnm._FilterDatabase" localSheetId="9" hidden="1">'ЛО (2019)'!$B$8:$D$8</definedName>
    <definedName name="_xlnm._FilterDatabase" localSheetId="11" hidden="1">'ЛО (2020)'!$B$8:$D$8</definedName>
    <definedName name="_xlnm._FilterDatabase" localSheetId="13" hidden="1">'ЛО (2021)'!$B$8:$D$8</definedName>
    <definedName name="_xlnm._FilterDatabase" localSheetId="15" hidden="1">'ЛО (2022)'!$B$8:$D$8</definedName>
    <definedName name="_xlnm._FilterDatabase" localSheetId="17" hidden="1">'ЛО (2023)'!$B$8:$D$8</definedName>
    <definedName name="_xlnm._FilterDatabase" localSheetId="1" hidden="1">'ЛО 2015'!$B$8:$D$8</definedName>
    <definedName name="_xlnm._FilterDatabase" localSheetId="2" hidden="1">'СПб (2016)'!$B$8:$D$8</definedName>
    <definedName name="_xlnm._FilterDatabase" localSheetId="4" hidden="1">'СПб (2017)'!$B$8:$D$8</definedName>
    <definedName name="_xlnm._FilterDatabase" localSheetId="6" hidden="1">'СПб (2018)'!$B$8:$D$8</definedName>
    <definedName name="_xlnm._FilterDatabase" localSheetId="8" hidden="1">'СПб (2019)'!$B$8:$D$8</definedName>
    <definedName name="_xlnm._FilterDatabase" localSheetId="10" hidden="1">'СПб (2020)'!$B$8:$D$8</definedName>
    <definedName name="_xlnm._FilterDatabase" localSheetId="12" hidden="1">'СПб (2021)'!$B$8:$D$8</definedName>
    <definedName name="_xlnm._FilterDatabase" localSheetId="14" hidden="1">'СПб (2022)'!$B$8:$D$8</definedName>
    <definedName name="_xlnm._FilterDatabase" localSheetId="16" hidden="1">'СПб (2023)'!$B$8:$D$8</definedName>
    <definedName name="_xlnm._FilterDatabase" localSheetId="0" hidden="1">'СПб 2015 '!$B$8:$D$8</definedName>
  </definedNames>
  <calcPr calcId="162913"/>
</workbook>
</file>

<file path=xl/calcChain.xml><?xml version="1.0" encoding="utf-8"?>
<calcChain xmlns="http://schemas.openxmlformats.org/spreadsheetml/2006/main">
  <c r="B8" i="21" l="1"/>
  <c r="B7" i="21"/>
  <c r="B6" i="21"/>
  <c r="B5" i="21"/>
  <c r="D16" i="21"/>
  <c r="D14" i="21"/>
  <c r="D12" i="21"/>
  <c r="D16" i="20"/>
  <c r="D14" i="20"/>
  <c r="B6" i="20" l="1"/>
  <c r="B7" i="20"/>
  <c r="B8" i="20"/>
  <c r="D19" i="21"/>
  <c r="B19" i="21"/>
  <c r="D19" i="20"/>
  <c r="B19" i="20"/>
  <c r="B5" i="20"/>
  <c r="D12" i="20" s="1"/>
  <c r="B8" i="19"/>
  <c r="B7" i="19"/>
  <c r="B5" i="19"/>
  <c r="D12" i="19"/>
  <c r="D13" i="19" s="1"/>
  <c r="D14" i="19"/>
  <c r="D16" i="19"/>
  <c r="D14" i="18"/>
  <c r="D16" i="18"/>
  <c r="D13" i="21" l="1"/>
  <c r="D15" i="21"/>
  <c r="C19" i="21" s="1"/>
  <c r="D13" i="20"/>
  <c r="D15" i="20"/>
  <c r="C19" i="20" s="1"/>
  <c r="B8" i="18"/>
  <c r="B7" i="18"/>
  <c r="B6" i="18"/>
  <c r="B5" i="18"/>
  <c r="D12" i="18" s="1"/>
  <c r="D13" i="18" s="1"/>
  <c r="D19" i="19"/>
  <c r="B19" i="19"/>
  <c r="D19" i="18"/>
  <c r="B19" i="18"/>
  <c r="D16" i="17"/>
  <c r="D19" i="17" s="1"/>
  <c r="D14" i="17"/>
  <c r="B19" i="17" s="1"/>
  <c r="D13" i="17"/>
  <c r="D12" i="17"/>
  <c r="B5" i="17"/>
  <c r="D15" i="19" l="1"/>
  <c r="C19" i="19" s="1"/>
  <c r="D15" i="18"/>
  <c r="C19" i="18" s="1"/>
  <c r="D15" i="17"/>
  <c r="C19" i="17" s="1"/>
  <c r="D12" i="16" l="1"/>
  <c r="D13" i="16"/>
  <c r="D16" i="16"/>
  <c r="D14" i="16"/>
  <c r="D19" i="16" l="1"/>
  <c r="B19" i="16"/>
  <c r="B8" i="15"/>
  <c r="B7" i="15"/>
  <c r="B5" i="15"/>
  <c r="D16" i="15"/>
  <c r="D19" i="15" s="1"/>
  <c r="D14" i="15"/>
  <c r="B19" i="15" s="1"/>
  <c r="D13" i="15"/>
  <c r="D12" i="15"/>
  <c r="D16" i="14"/>
  <c r="D14" i="14"/>
  <c r="D13" i="14"/>
  <c r="D15" i="16" l="1"/>
  <c r="C19" i="16" s="1"/>
  <c r="D15" i="15"/>
  <c r="C19" i="15" s="1"/>
  <c r="B8" i="14" l="1"/>
  <c r="B7" i="14"/>
  <c r="B6" i="14"/>
  <c r="B5" i="14"/>
  <c r="D12" i="14" s="1"/>
  <c r="D19" i="14"/>
  <c r="B19" i="14"/>
  <c r="B8" i="13"/>
  <c r="B7" i="13"/>
  <c r="B5" i="13"/>
  <c r="D15" i="14" l="1"/>
  <c r="C19" i="14" s="1"/>
  <c r="D16" i="13"/>
  <c r="D14" i="13"/>
  <c r="D13" i="13"/>
  <c r="D16" i="12"/>
  <c r="D14" i="12"/>
  <c r="D13" i="12"/>
  <c r="B8" i="12" l="1"/>
  <c r="B7" i="12"/>
  <c r="B6" i="12"/>
  <c r="B5" i="12"/>
  <c r="D12" i="12" s="1"/>
  <c r="D19" i="13"/>
  <c r="B19" i="13"/>
  <c r="D12" i="13"/>
  <c r="D19" i="12"/>
  <c r="B19" i="12"/>
  <c r="D16" i="10"/>
  <c r="D14" i="10"/>
  <c r="D15" i="10" s="1"/>
  <c r="D12" i="10"/>
  <c r="D15" i="13" l="1"/>
  <c r="C19" i="13" s="1"/>
  <c r="D15" i="12"/>
  <c r="C19" i="12" s="1"/>
  <c r="D16" i="11"/>
  <c r="D14" i="11"/>
  <c r="D12" i="11"/>
  <c r="D15" i="11" l="1"/>
  <c r="B19" i="11"/>
  <c r="C19" i="11"/>
  <c r="D13" i="11"/>
  <c r="B19" i="10"/>
  <c r="C19" i="10"/>
  <c r="D13" i="10"/>
  <c r="D19" i="10" l="1"/>
  <c r="D19" i="11"/>
  <c r="D12" i="8"/>
  <c r="D15" i="8"/>
  <c r="D14" i="8"/>
  <c r="B19" i="7"/>
  <c r="D16" i="8" l="1"/>
  <c r="D13" i="8"/>
  <c r="D15" i="7"/>
  <c r="D16" i="7" l="1"/>
  <c r="D12" i="7"/>
  <c r="D13" i="7" s="1"/>
  <c r="B19" i="8"/>
  <c r="D19" i="8"/>
  <c r="C19" i="7"/>
  <c r="C19" i="8" l="1"/>
  <c r="D19" i="7"/>
  <c r="D15" i="6"/>
  <c r="D16" i="6" s="1"/>
  <c r="D12" i="5"/>
  <c r="B19" i="6" l="1"/>
  <c r="D12" i="6"/>
  <c r="D13" i="6" s="1"/>
  <c r="D14" i="4"/>
  <c r="B7" i="4"/>
  <c r="C19" i="6" l="1"/>
  <c r="D14" i="1"/>
  <c r="D19" i="6" l="1"/>
  <c r="B19" i="4"/>
  <c r="D12" i="4"/>
  <c r="D15" i="4" l="1"/>
  <c r="C19" i="4" s="1"/>
  <c r="D13" i="4"/>
  <c r="D12" i="1"/>
  <c r="D13" i="1" l="1"/>
  <c r="D16" i="4"/>
  <c r="D19" i="4" s="1"/>
  <c r="D15" i="1"/>
  <c r="C19" i="1" s="1"/>
  <c r="D16" i="1" l="1"/>
  <c r="D19" i="1" s="1"/>
  <c r="B19" i="1"/>
  <c r="B19" i="5" l="1"/>
  <c r="D15" i="5"/>
  <c r="D13" i="5"/>
  <c r="C19" i="5" l="1"/>
  <c r="D16" i="5"/>
  <c r="D19" i="5"/>
</calcChain>
</file>

<file path=xl/sharedStrings.xml><?xml version="1.0" encoding="utf-8"?>
<sst xmlns="http://schemas.openxmlformats.org/spreadsheetml/2006/main" count="396" uniqueCount="38">
  <si>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</si>
  <si>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</si>
  <si>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</si>
  <si>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</si>
  <si>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</si>
  <si>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</si>
  <si>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</si>
  <si>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</si>
  <si>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</si>
  <si>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</si>
  <si>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</si>
  <si>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</si>
  <si>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</si>
  <si>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</si>
  <si>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</si>
  <si>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</si>
  <si>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</si>
  <si>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</si>
  <si>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</si>
  <si>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</si>
  <si>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</si>
  <si>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</si>
  <si>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</si>
  <si>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</si>
  <si>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</si>
  <si>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</si>
  <si>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2018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</si>
  <si>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2018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</si>
  <si>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2019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</si>
  <si>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2020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</si>
  <si>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НДС 20%, тыс. руб.,</t>
  </si>
  <si>
    <t>НДС 20%</t>
  </si>
  <si>
    <t>Объем электрической энергии, приобретенной в 2020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</si>
  <si>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2021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</si>
  <si>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2021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</si>
  <si>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2022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</si>
  <si>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2022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</si>
  <si>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2023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</si>
</sst>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1" formatCode="_-* #,##0_-;\-* #,##0_-;_-* &quot;-&quot;_-;_-@_-"/>
    <numFmt numFmtId="43" formatCode="_-* #,##0.00_-;\-* #,##0.00_-;_-* &quot;-&quot;??_-;_-@_-"/>
    <numFmt numFmtId="164" formatCode="_-* #,##0.00_₽_-;\-* #,##0.00_₽_-;_-* &quot;-&quot;??_₽_-;_-@_-"/>
    <numFmt numFmtId="165" formatCode="_-* #,##0\ _р_._-;\-* #,##0\ _р_._-;_-* &quot;-&quot;\ _р_.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\(#,##0.0\)"/>
    <numFmt numFmtId="171" formatCode="#,##0\ &quot;?.&quot;;\-#,##0\ &quot;?.&quot;"/>
    <numFmt numFmtId="172" formatCode="#,##0.000"/>
    <numFmt numFmtId="173" formatCode="#,##0;\(#,##0\)"/>
    <numFmt numFmtId="174" formatCode="_-* #,##0.00\ _$_-;\-* #,##0.00\ _$_-;_-* &quot;-&quot;??\ _$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%"/>
    <numFmt numFmtId="183" formatCode="#,##0.0_);\(#,##0.0\)"/>
    <numFmt numFmtId="184" formatCode="#,##0_ ;[Red]\-#,##0\ "/>
    <numFmt numFmtId="185" formatCode="_-* #,##0\ _P_t_s_-;\-* #,##0\ _P_t_s_-;_-* &quot;-&quot;\ _P_t_s_-;_-@_-"/>
    <numFmt numFmtId="186" formatCode="_-* #,##0.00\ _P_t_s_-;\-* #,##0.00\ _P_t_s_-;_-* &quot;-&quot;??\ _P_t_s_-;_-@_-"/>
    <numFmt numFmtId="187" formatCode="#,##0__\ \ \ \ "/>
    <numFmt numFmtId="188" formatCode="_-&quot;?&quot;* #,##0_-;\-&quot;?&quot;* #,##0_-;_-&quot;?&quot;* &quot;-&quot;_-;_-@_-"/>
    <numFmt numFmtId="189" formatCode="_-&quot;?&quot;* #,##0.00_-;\-&quot;?&quot;* #,##0.00_-;_-&quot;?&quot;* &quot;-&quot;??_-;_-@_-"/>
    <numFmt numFmtId="190" formatCode="_-* #,##0\ &quot;Pts&quot;_-;\-* #,##0\ &quot;Pts&quot;_-;_-* &quot;-&quot;\ &quot;Pts&quot;_-;_-@_-"/>
    <numFmt numFmtId="191" formatCode="_-* #,##0.00\ &quot;Pts&quot;_-;\-* #,##0.00\ &quot;Pts&quot;_-;_-* &quot;-&quot;??\ &quot;Pts&quot;_-;_-@_-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\ ##0.000"/>
    <numFmt numFmtId="195" formatCode="#,##0.00&quot;т.р.&quot;;\-#,##0.00&quot;т.р.&quot;"/>
    <numFmt numFmtId="196" formatCode="#,##0.0;[Red]#,##0.0"/>
    <numFmt numFmtId="197" formatCode="#,##0______;;&quot;------------      &quot;"/>
    <numFmt numFmtId="198" formatCode="General_)"/>
    <numFmt numFmtId="199" formatCode="#,##0.000_ ;\-#,##0.000\ "/>
    <numFmt numFmtId="200" formatCode="#,##0.00_ ;[Red]\-#,##0.00\ "/>
    <numFmt numFmtId="201" formatCode="d\ mmm"/>
    <numFmt numFmtId="202" formatCode="0.0"/>
    <numFmt numFmtId="203" formatCode="##,##0.000"/>
    <numFmt numFmtId="204" formatCode="[$-419]d\ mmm;@"/>
    <numFmt numFmtId="205" formatCode="_-* #,##0\ _$_-;\-* #,##0\ _$_-;_-* &quot;-&quot;\ _$_-;_-@_-"/>
    <numFmt numFmtId="206" formatCode="#,##0.00_ ;\-#,##0.00\ "/>
    <numFmt numFmtId="207" formatCode="_-* #,##0_₽_-;\-* #,##0_₽_-;_-* &quot;-&quot;??_₽_-;_-@_-"/>
    <numFmt numFmtId="210" formatCode="_-* #,##0.0000_₽_-;\-* #,##0.0000_₽_-;_-* &quot;-&quot;??_₽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9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2">
    <xf numFmtId="0" fontId="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172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4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5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2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7" fontId="50" fillId="0" borderId="1">
      <alignment horizontal="right"/>
      <protection locked="0"/>
    </xf>
    <xf numFmtId="188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4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5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6" fontId="8" fillId="0" borderId="0" applyFont="0" applyAlignment="0">
      <alignment horizontal="center"/>
    </xf>
    <xf numFmtId="0" fontId="37" fillId="0" borderId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7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198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199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0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0" fontId="90" fillId="0" borderId="1"/>
    <xf numFmtId="200" fontId="89" fillId="0" borderId="1">
      <alignment horizontal="center" vertical="center" wrapText="1"/>
    </xf>
    <xf numFmtId="200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7" fontId="8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198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9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6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2" fontId="111" fillId="0" borderId="0">
      <alignment horizontal="right" vertical="top" wrapText="1"/>
    </xf>
    <xf numFmtId="203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0" fontId="120" fillId="0" borderId="1">
      <alignment vertical="top"/>
    </xf>
    <xf numFmtId="202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9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4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05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6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2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7" fontId="0" fillId="0" borderId="0" xfId="591" applyNumberFormat="1" applyFont="1" applyAlignment="1">
      <alignment vertical="center"/>
    </xf>
    <xf numFmtId="164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7" fontId="0" fillId="0" borderId="0" xfId="59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169" fontId="138" fillId="0" borderId="1" xfId="0" applyNumberFormat="1" applyFont="1" applyBorder="1" applyAlignment="1">
      <alignment horizontal="center" vertical="center"/>
    </xf>
    <xf numFmtId="4" fontId="138" fillId="0" borderId="1" xfId="0" applyNumberFormat="1" applyFont="1" applyBorder="1" applyAlignment="1">
      <alignment horizontal="center" vertical="center"/>
    </xf>
    <xf numFmtId="4" fontId="139" fillId="0" borderId="1" xfId="0" applyNumberFormat="1" applyFont="1" applyBorder="1" applyAlignment="1">
      <alignment horizontal="center" vertical="center" wrapText="1"/>
    </xf>
    <xf numFmtId="4" fontId="139" fillId="0" borderId="1" xfId="0" applyNumberFormat="1" applyFont="1" applyBorder="1" applyAlignment="1">
      <alignment horizontal="center" vertical="center"/>
    </xf>
    <xf numFmtId="1" fontId="138" fillId="0" borderId="29" xfId="0" applyNumberFormat="1" applyFont="1" applyBorder="1" applyAlignment="1">
      <alignment horizontal="center" vertical="center"/>
    </xf>
    <xf numFmtId="169" fontId="138" fillId="0" borderId="1" xfId="0" applyNumberFormat="1" applyFont="1" applyFill="1" applyBorder="1" applyAlignment="1">
      <alignment horizontal="center" vertical="center"/>
    </xf>
    <xf numFmtId="4" fontId="13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10" fontId="0" fillId="0" borderId="0" xfId="591" applyNumberFormat="1" applyFont="1"/>
  </cellXfs>
  <cellStyles count="592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22/EE.NET.BAL.4.178_v.4_%202022%20&#1075;&#1086;&#1076;_&#1051;&#1054;!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23/EE.NET.BAL.4.178_v.4%20&#1082;&#1074;%202023_&#1057;&#1055;&#104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3.%20&#1089;%20&#1082;&#1086;&#1088;&#1088;&#1077;&#1082;&#1090;.%20&#1051;&#1069;%20&#1086;&#1090;%2031.10.2023&#1075;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23/EE.NET.BAL.4.178_v.4%20&#1082;&#1074;%202023_&#1051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19/EE.NET.BAL.4.178_v.2.3_&#1043;&#1054;&#1044;%202019____!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/2019/2019%20&#1075;&#1086;&#1076;/46EP.STX(v1.0)_&#1051;&#1054;_2019_&#1075;&#1086;&#1076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%2019%20(&#1075;)%20&#1072;&#1073;&#1079;%201-5%20&#1086;&#1073;%20&#1086;&#1090;&#1087;&#1091;&#1089;&#1082;&#1077;%20&#1101;&#1085;&#1077;&#1088;&#1075;&#1080;&#1080;%20&#1080;%20&#1084;&#1086;&#1097;&#1085;&#1086;&#1089;&#1090;&#1080;%20&#1057;&#1055;&#1073;%20&#1080;%20&#1051;&#1054;%202020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1%20&#1082;&#1086;&#1088;&#1088;&#1077;&#1082;&#1090;&#1080;&#1088;&#1086;&#1074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22/EE.NET.BAL.4.178_v.4%20&#1082;&#1074;%202022%20&#1057;&#1055;&#1041;_15.02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2%20&#1089;%2001.06.2022&#1075;.%20&#1089;%20&#1041;&#1057;&#1050;%20&#1080;%20&#1069;&#1085;&#1077;&#1088;&#1075;&#1086;&#1056;&#1054;&#1050;%20&#1089;%20&#1082;&#1086;&#1088;&#1088;&#1077;&#1082;&#1090;&#1080;&#1088;.%20&#1087;&#1086;%20&#1056;&#1059;&#1057;&#1040;&#1051;%20&#1080;%20&#1058;&#1072;&#1083;&#1086;&#1089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8_корректировка"/>
      <sheetName val="разногласия_корректировка"/>
      <sheetName val="потери 2018"/>
    </sheetNames>
    <sheetDataSet>
      <sheetData sheetId="0"/>
      <sheetData sheetId="1"/>
      <sheetData sheetId="2"/>
      <sheetData sheetId="3"/>
      <sheetData sheetId="4">
        <row r="8">
          <cell r="F8">
            <v>18874413.579999998</v>
          </cell>
        </row>
      </sheetData>
      <sheetData sheetId="5"/>
      <sheetData sheetId="6">
        <row r="19">
          <cell r="J19">
            <v>3051927</v>
          </cell>
        </row>
        <row r="73">
          <cell r="L73">
            <v>7956576.8300000001</v>
          </cell>
          <cell r="M73">
            <v>9388760.6900000013</v>
          </cell>
          <cell r="V73">
            <v>6930568.7699999996</v>
          </cell>
          <cell r="W73">
            <v>8178071.1500000004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>
        <row r="35">
          <cell r="H35">
            <v>252.3560000000009</v>
          </cell>
          <cell r="J35">
            <v>2530.8489999999988</v>
          </cell>
          <cell r="K35">
            <v>1150.9179999999988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I36">
            <v>60.259000000000015</v>
          </cell>
          <cell r="J36">
            <v>9063.5529999999999</v>
          </cell>
          <cell r="K36">
            <v>1586.7780000000002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3 ЛЭ"/>
      <sheetName val="потери 2023"/>
      <sheetName val="Д-Р"/>
      <sheetName val="2023 Котел снизу"/>
      <sheetName val="СПб"/>
      <sheetName val="Разногласия _2023"/>
      <sheetName val="Разногласия_2023 прогноз"/>
      <sheetName val="Энерг. альянс"/>
      <sheetName val="Мандроги"/>
    </sheetNames>
    <sheetDataSet>
      <sheetData sheetId="0"/>
      <sheetData sheetId="1"/>
      <sheetData sheetId="2"/>
      <sheetData sheetId="3"/>
      <sheetData sheetId="4"/>
      <sheetData sheetId="5">
        <row r="91">
          <cell r="L91">
            <v>34696733.219999999</v>
          </cell>
          <cell r="M91">
            <v>41636079.859999999</v>
          </cell>
          <cell r="T91">
            <v>4235221</v>
          </cell>
          <cell r="V91">
            <v>13818639.629999999</v>
          </cell>
          <cell r="W91">
            <v>16582367.559999999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>
        <row r="35">
          <cell r="H35">
            <v>0</v>
          </cell>
          <cell r="I35">
            <v>0</v>
          </cell>
          <cell r="J35">
            <v>560.29999999999973</v>
          </cell>
          <cell r="K35">
            <v>3674.9209999999998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5">
          <cell r="H35">
            <v>1.6760000000002473</v>
          </cell>
          <cell r="I35">
            <v>19.598999999999972</v>
          </cell>
          <cell r="J35">
            <v>3504.1359999999836</v>
          </cell>
          <cell r="K35">
            <v>578.00599999999986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9 ЛЭ"/>
      <sheetName val="потери 2019"/>
      <sheetName val="Д-Р"/>
      <sheetName val="2019 ПСК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3">
          <cell r="K73">
            <v>2.6815963905471949</v>
          </cell>
          <cell r="L73">
            <v>11003708.216109999</v>
          </cell>
          <cell r="M73">
            <v>13204449.85</v>
          </cell>
          <cell r="U73">
            <v>2.6821024914908898</v>
          </cell>
          <cell r="V73">
            <v>3663454.29</v>
          </cell>
          <cell r="W73">
            <v>4396145.1300000008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6">
          <cell r="H46">
            <v>0</v>
          </cell>
          <cell r="J46">
            <v>553.53728071679927</v>
          </cell>
          <cell r="K46">
            <v>812.35216693000154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 СПб 2013"/>
      <sheetName val="1.5 СПб 2013"/>
      <sheetName val="1.4 СПб 2014"/>
      <sheetName val="1.5 СПб 2014"/>
      <sheetName val="1.4ЛО 2014"/>
      <sheetName val="1.5 ЛО 2014"/>
      <sheetName val="1.4 СПб 2015"/>
      <sheetName val="1.5 Спб 2015"/>
      <sheetName val="1.4ЛО 2015"/>
      <sheetName val="1.5 ЛО 2015"/>
      <sheetName val="1.4 СПб 2016"/>
      <sheetName val="1.5 Спб 2016"/>
      <sheetName val="1.4ЛО 2016"/>
      <sheetName val="1.5 ЛО 2016"/>
      <sheetName val="1.4 СПб 2017"/>
      <sheetName val="1.5 СПб 2017"/>
      <sheetName val="1.4 ЛО 2017"/>
      <sheetName val="1.5 ЛО 2017"/>
      <sheetName val="1.4 СПб 2018"/>
      <sheetName val="1.5. СПб 2018"/>
      <sheetName val="1.4 ЛО 2018"/>
      <sheetName val="1.5 ЛО 2018"/>
      <sheetName val="1.4 СПб 2019"/>
      <sheetName val="1.5 СПб 2019"/>
      <sheetName val="1.4 ЛО 2019"/>
      <sheetName val="1.5 ЛО 2019"/>
      <sheetName val="1.4 СПб 2020"/>
      <sheetName val="1.5 СПб 2020"/>
      <sheetName val="1.4 ЛО 2020"/>
      <sheetName val="1.5 ЛО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E25">
            <v>1.7689999999997781</v>
          </cell>
          <cell r="F25">
            <v>16.913000000000011</v>
          </cell>
          <cell r="G25">
            <v>4389.3070000000007</v>
          </cell>
          <cell r="H25">
            <v>956.1279999999997</v>
          </cell>
        </row>
      </sheetData>
      <sheetData sheetId="27"/>
      <sheetData sheetId="28">
        <row r="22">
          <cell r="E22">
            <v>0</v>
          </cell>
          <cell r="G22">
            <v>940.78700000000003</v>
          </cell>
          <cell r="H22">
            <v>892.33799999999997</v>
          </cell>
        </row>
      </sheetData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0 ЛЭ"/>
      <sheetName val="потери 2020"/>
      <sheetName val="Д-Р"/>
      <sheetName val="2020 Котел снизу"/>
      <sheetName val="СПб"/>
      <sheetName val="Лист2"/>
    </sheetNames>
    <sheetDataSet>
      <sheetData sheetId="0"/>
      <sheetData sheetId="1"/>
      <sheetData sheetId="2"/>
      <sheetData sheetId="3"/>
      <sheetData sheetId="4"/>
      <sheetData sheetId="5">
        <row r="73">
          <cell r="K73">
            <v>2.755054956854968</v>
          </cell>
          <cell r="L73">
            <v>14778437.130000001</v>
          </cell>
          <cell r="M73">
            <v>17734124.580000002</v>
          </cell>
          <cell r="T73">
            <v>1833036</v>
          </cell>
          <cell r="U73">
            <v>2.9223738977303233</v>
          </cell>
          <cell r="V73">
            <v>5356816.5600000005</v>
          </cell>
          <cell r="W73">
            <v>6428179.8600000003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1 ЛЭ"/>
      <sheetName val="потери 2021"/>
      <sheetName val="Д-Р"/>
      <sheetName val="2021 Котел снизу"/>
      <sheetName val="СПб"/>
      <sheetName val="Разногласия"/>
    </sheetNames>
    <sheetDataSet>
      <sheetData sheetId="0"/>
      <sheetData sheetId="1"/>
      <sheetData sheetId="2"/>
      <sheetData sheetId="3"/>
      <sheetData sheetId="4">
        <row r="8">
          <cell r="G8">
            <v>18013152</v>
          </cell>
        </row>
      </sheetData>
      <sheetData sheetId="5">
        <row r="13">
          <cell r="J13">
            <v>445244</v>
          </cell>
        </row>
        <row r="73">
          <cell r="J73">
            <v>7924370</v>
          </cell>
          <cell r="K73">
            <v>2.9368222912357704</v>
          </cell>
          <cell r="L73">
            <v>23272466.460000001</v>
          </cell>
          <cell r="M73">
            <v>27926959.75</v>
          </cell>
          <cell r="T73">
            <v>2388284</v>
          </cell>
          <cell r="U73">
            <v>3.2395910620344974</v>
          </cell>
          <cell r="V73">
            <v>7737063.4999999981</v>
          </cell>
          <cell r="W73">
            <v>9284476.209999999</v>
          </cell>
        </row>
      </sheetData>
      <sheetData sheetId="6"/>
      <sheetData sheetId="7">
        <row r="8">
          <cell r="K8">
            <v>1560453.43279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>
        <row r="37">
          <cell r="H37">
            <v>0</v>
          </cell>
          <cell r="I37">
            <v>27.864000000000487</v>
          </cell>
          <cell r="J37">
            <v>8361.1289999999972</v>
          </cell>
          <cell r="K37">
            <v>1245.9170000000013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2 ЛЭ"/>
      <sheetName val="потери 2022"/>
      <sheetName val="Д-Р"/>
      <sheetName val="2022 Котел снизу"/>
      <sheetName val="СПб"/>
      <sheetName val="Разногласия_2022"/>
      <sheetName val="Разногласия_2023"/>
      <sheetName val="Энерг. альянс"/>
      <sheetName val="Мандроги"/>
    </sheetNames>
    <sheetDataSet>
      <sheetData sheetId="0"/>
      <sheetData sheetId="1"/>
      <sheetData sheetId="2"/>
      <sheetData sheetId="3"/>
      <sheetData sheetId="4"/>
      <sheetData sheetId="5">
        <row r="91">
          <cell r="L91">
            <v>27457990.449999999</v>
          </cell>
          <cell r="M91">
            <v>32949588.539999999</v>
          </cell>
          <cell r="T91">
            <v>3934123</v>
          </cell>
          <cell r="V91">
            <v>12296160.039999999</v>
          </cell>
          <cell r="W91">
            <v>14755392.060000001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B23" sqref="B2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41" t="s">
        <v>20</v>
      </c>
      <c r="C2" s="41"/>
      <c r="D2" s="41"/>
      <c r="E2" s="5"/>
      <c r="F2" s="5"/>
      <c r="G2" s="5"/>
    </row>
    <row r="4" spans="2:7">
      <c r="B4" s="3" t="s">
        <v>13</v>
      </c>
      <c r="C4" s="43" t="s">
        <v>0</v>
      </c>
      <c r="D4" s="43"/>
    </row>
    <row r="5" spans="2:7">
      <c r="B5" s="2">
        <v>0</v>
      </c>
      <c r="C5" s="44" t="s">
        <v>1</v>
      </c>
      <c r="D5" s="44"/>
    </row>
    <row r="6" spans="2:7">
      <c r="B6" s="6">
        <v>101.38144357632085</v>
      </c>
      <c r="C6" s="44" t="s">
        <v>11</v>
      </c>
      <c r="D6" s="44"/>
    </row>
    <row r="7" spans="2:7">
      <c r="B7" s="6">
        <v>3576.3141104497477</v>
      </c>
      <c r="C7" s="44" t="s">
        <v>3</v>
      </c>
      <c r="D7" s="44"/>
    </row>
    <row r="8" spans="2:7">
      <c r="B8" s="7">
        <v>0</v>
      </c>
      <c r="C8" s="44" t="s">
        <v>2</v>
      </c>
      <c r="D8" s="44"/>
    </row>
    <row r="10" spans="2:7" ht="33" customHeight="1">
      <c r="B10" s="45" t="s">
        <v>4</v>
      </c>
      <c r="C10" s="45"/>
      <c r="D10" s="45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G13" sqref="G1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1" t="s">
        <v>27</v>
      </c>
      <c r="C2" s="41"/>
      <c r="D2" s="41"/>
      <c r="E2" s="5"/>
      <c r="F2" s="5"/>
      <c r="G2" s="5"/>
      <c r="H2" s="4"/>
    </row>
    <row r="4" spans="1:8">
      <c r="B4" s="28" t="s">
        <v>13</v>
      </c>
      <c r="C4" s="43" t="s">
        <v>0</v>
      </c>
      <c r="D4" s="43"/>
    </row>
    <row r="5" spans="1:8">
      <c r="B5" s="34">
        <f>'[4]Отпуск ЭЭ сет организациями'!$H$46</f>
        <v>0</v>
      </c>
      <c r="C5" s="44" t="s">
        <v>1</v>
      </c>
      <c r="D5" s="44"/>
    </row>
    <row r="6" spans="1:8">
      <c r="B6" s="29">
        <v>0</v>
      </c>
      <c r="C6" s="44" t="s">
        <v>11</v>
      </c>
      <c r="D6" s="44"/>
    </row>
    <row r="7" spans="1:8">
      <c r="B7" s="29">
        <f>'[4]Отпуск ЭЭ сет организациями'!$J$46</f>
        <v>553.53728071679927</v>
      </c>
      <c r="C7" s="44" t="s">
        <v>3</v>
      </c>
      <c r="D7" s="44"/>
    </row>
    <row r="8" spans="1:8">
      <c r="B8" s="29">
        <f>'[4]Отпуск ЭЭ сет организациями'!$K$46</f>
        <v>812.35216693000154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1365.8894476468008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'[3]потери 2019'!$U$73</f>
        <v>2.6821024914908898</v>
      </c>
    </row>
    <row r="14" spans="1:8">
      <c r="B14" s="9" t="s">
        <v>6</v>
      </c>
      <c r="C14" s="10" t="s">
        <v>17</v>
      </c>
      <c r="D14" s="36">
        <f>'[3]потери 2019'!$V$73/1000</f>
        <v>3663.4542900000001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732.69084000000066</v>
      </c>
    </row>
    <row r="16" spans="1:8" ht="48" customHeight="1">
      <c r="B16" s="9" t="s">
        <v>8</v>
      </c>
      <c r="C16" s="10" t="s">
        <v>17</v>
      </c>
      <c r="D16" s="36">
        <f>'[3]потери 2019'!$W$73/1000</f>
        <v>4396.1451300000008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3663.4542900000001</v>
      </c>
      <c r="C19" s="33">
        <f>D15</f>
        <v>732.69084000000066</v>
      </c>
      <c r="D19" s="33">
        <f>D16</f>
        <v>4396.1451300000008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1" t="s">
        <v>29</v>
      </c>
      <c r="C2" s="41"/>
      <c r="D2" s="41"/>
      <c r="E2" s="5"/>
      <c r="F2" s="5"/>
      <c r="G2" s="5"/>
    </row>
    <row r="4" spans="2:8">
      <c r="B4" s="37" t="s">
        <v>13</v>
      </c>
      <c r="C4" s="43" t="s">
        <v>0</v>
      </c>
      <c r="D4" s="43"/>
    </row>
    <row r="5" spans="2:8">
      <c r="B5" s="29">
        <f>'[5]1.4 СПб 2020'!$E$25</f>
        <v>1.7689999999997781</v>
      </c>
      <c r="C5" s="44" t="s">
        <v>1</v>
      </c>
      <c r="D5" s="44"/>
    </row>
    <row r="6" spans="2:8">
      <c r="B6" s="29">
        <f>'[5]1.4 СПб 2020'!$F$25</f>
        <v>16.913000000000011</v>
      </c>
      <c r="C6" s="44" t="s">
        <v>11</v>
      </c>
      <c r="D6" s="44"/>
    </row>
    <row r="7" spans="2:8">
      <c r="B7" s="29">
        <f>'[5]1.4 СПб 2020'!$G$25</f>
        <v>4389.3070000000007</v>
      </c>
      <c r="C7" s="44" t="s">
        <v>3</v>
      </c>
      <c r="D7" s="44"/>
    </row>
    <row r="8" spans="2:8">
      <c r="B8" s="29">
        <f>'[5]1.4 СПб 2020'!$H$25</f>
        <v>956.1279999999997</v>
      </c>
      <c r="C8" s="44" t="s">
        <v>2</v>
      </c>
      <c r="D8" s="44"/>
    </row>
    <row r="10" spans="2:8" ht="33" customHeight="1">
      <c r="B10" s="45" t="s">
        <v>4</v>
      </c>
      <c r="C10" s="45"/>
      <c r="D10" s="45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5364.1170000000002</v>
      </c>
      <c r="H12"/>
    </row>
    <row r="13" spans="2:8" ht="57" customHeight="1">
      <c r="B13" s="9" t="s">
        <v>5</v>
      </c>
      <c r="C13" s="10" t="s">
        <v>12</v>
      </c>
      <c r="D13" s="30">
        <f>'[6]потери 2020'!$K$73</f>
        <v>2.755054956854968</v>
      </c>
      <c r="H13"/>
    </row>
    <row r="14" spans="2:8" ht="21.75" customHeight="1">
      <c r="B14" s="9" t="s">
        <v>6</v>
      </c>
      <c r="C14" s="10" t="s">
        <v>17</v>
      </c>
      <c r="D14" s="31">
        <f>'[6]потери 2020'!$L$73/1000</f>
        <v>14778.43713</v>
      </c>
      <c r="H14"/>
    </row>
    <row r="15" spans="2:8">
      <c r="B15" s="9" t="s">
        <v>31</v>
      </c>
      <c r="C15" s="10" t="s">
        <v>17</v>
      </c>
      <c r="D15" s="31">
        <f>D16-D14</f>
        <v>2955.6874500000031</v>
      </c>
    </row>
    <row r="16" spans="2:8" ht="48" customHeight="1">
      <c r="B16" s="9" t="s">
        <v>8</v>
      </c>
      <c r="C16" s="10" t="s">
        <v>17</v>
      </c>
      <c r="D16" s="31">
        <f>'[6]потери 2020'!$M$73/1000</f>
        <v>17734.124580000003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14778.43713</v>
      </c>
      <c r="C19" s="33">
        <f>D15</f>
        <v>2955.6874500000031</v>
      </c>
      <c r="D19" s="33">
        <f>D16</f>
        <v>17734.124580000003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H9" sqref="H9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1" t="s">
        <v>32</v>
      </c>
      <c r="C2" s="41"/>
      <c r="D2" s="41"/>
      <c r="E2" s="5"/>
      <c r="F2" s="5"/>
      <c r="G2" s="5"/>
      <c r="H2" s="4"/>
    </row>
    <row r="4" spans="1:8">
      <c r="B4" s="37" t="s">
        <v>13</v>
      </c>
      <c r="C4" s="43" t="s">
        <v>0</v>
      </c>
      <c r="D4" s="43"/>
    </row>
    <row r="5" spans="1:8">
      <c r="B5" s="34">
        <f>'[5]1.4 ЛО 2020'!$E$22</f>
        <v>0</v>
      </c>
      <c r="C5" s="44" t="s">
        <v>1</v>
      </c>
      <c r="D5" s="44"/>
    </row>
    <row r="6" spans="1:8">
      <c r="B6" s="29">
        <v>0</v>
      </c>
      <c r="C6" s="44" t="s">
        <v>11</v>
      </c>
      <c r="D6" s="44"/>
    </row>
    <row r="7" spans="1:8">
      <c r="B7" s="29">
        <f>'[5]1.4 ЛО 2020'!$G$22</f>
        <v>940.78700000000003</v>
      </c>
      <c r="C7" s="44" t="s">
        <v>3</v>
      </c>
      <c r="D7" s="44"/>
    </row>
    <row r="8" spans="1:8">
      <c r="B8" s="29">
        <f>'[5]1.4 ЛО 2020'!$H$22</f>
        <v>892.33799999999997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'[6]потери 2020'!$T$73/1000</f>
        <v>1833.0360000000001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'[6]потери 2020'!$U$73</f>
        <v>2.9223738977303233</v>
      </c>
    </row>
    <row r="14" spans="1:8">
      <c r="B14" s="9" t="s">
        <v>6</v>
      </c>
      <c r="C14" s="10" t="s">
        <v>17</v>
      </c>
      <c r="D14" s="36">
        <f>'[6]потери 2020'!$V$73/1000</f>
        <v>5356.8165600000002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1071.3633</v>
      </c>
    </row>
    <row r="16" spans="1:8" ht="48" customHeight="1">
      <c r="B16" s="9" t="s">
        <v>8</v>
      </c>
      <c r="C16" s="10" t="s">
        <v>17</v>
      </c>
      <c r="D16" s="36">
        <f>'[6]потери 2020'!$W$73/1000</f>
        <v>6428.1798600000002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5356.8165600000002</v>
      </c>
      <c r="C19" s="33">
        <f>D15</f>
        <v>1071.3633</v>
      </c>
      <c r="D19" s="33">
        <f>D16</f>
        <v>6428.1798600000002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zoomScale="115" zoomScaleNormal="115" workbookViewId="0">
      <selection activeCell="B5" sqref="B5:B8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1" t="s">
        <v>33</v>
      </c>
      <c r="C2" s="41"/>
      <c r="D2" s="41"/>
      <c r="E2" s="5"/>
      <c r="F2" s="5"/>
      <c r="G2" s="5"/>
    </row>
    <row r="4" spans="2:8">
      <c r="B4" s="38" t="s">
        <v>13</v>
      </c>
      <c r="C4" s="43" t="s">
        <v>0</v>
      </c>
      <c r="D4" s="43"/>
    </row>
    <row r="5" spans="2:8">
      <c r="B5" s="29">
        <v>341</v>
      </c>
      <c r="C5" s="44" t="s">
        <v>1</v>
      </c>
      <c r="D5" s="44"/>
    </row>
    <row r="6" spans="2:8">
      <c r="B6" s="29">
        <v>14241</v>
      </c>
      <c r="C6" s="44" t="s">
        <v>11</v>
      </c>
      <c r="D6" s="44"/>
    </row>
    <row r="7" spans="2:8">
      <c r="B7" s="29">
        <v>6547731</v>
      </c>
      <c r="C7" s="44" t="s">
        <v>3</v>
      </c>
      <c r="D7" s="44"/>
    </row>
    <row r="8" spans="2:8">
      <c r="B8" s="29">
        <v>1362057</v>
      </c>
      <c r="C8" s="44" t="s">
        <v>2</v>
      </c>
      <c r="D8" s="44"/>
    </row>
    <row r="10" spans="2:8" ht="33" customHeight="1">
      <c r="B10" s="45" t="s">
        <v>4</v>
      </c>
      <c r="C10" s="45"/>
      <c r="D10" s="45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'[7]потери 2021'!$J$73/1000</f>
        <v>7924.37</v>
      </c>
      <c r="H12"/>
    </row>
    <row r="13" spans="2:8" ht="57" customHeight="1">
      <c r="B13" s="9" t="s">
        <v>5</v>
      </c>
      <c r="C13" s="10" t="s">
        <v>12</v>
      </c>
      <c r="D13" s="30">
        <f>'[7]потери 2021'!$K$73</f>
        <v>2.9368222912357704</v>
      </c>
      <c r="H13"/>
    </row>
    <row r="14" spans="2:8" ht="21.75" customHeight="1">
      <c r="B14" s="9" t="s">
        <v>6</v>
      </c>
      <c r="C14" s="10" t="s">
        <v>17</v>
      </c>
      <c r="D14" s="31">
        <f>'[7]потери 2021'!$L$73/1000</f>
        <v>23272.46646</v>
      </c>
      <c r="H14"/>
    </row>
    <row r="15" spans="2:8">
      <c r="B15" s="9" t="s">
        <v>31</v>
      </c>
      <c r="C15" s="10" t="s">
        <v>17</v>
      </c>
      <c r="D15" s="31">
        <f>D16-D14</f>
        <v>4654.4932900000022</v>
      </c>
    </row>
    <row r="16" spans="2:8" ht="48" customHeight="1">
      <c r="B16" s="9" t="s">
        <v>8</v>
      </c>
      <c r="C16" s="10" t="s">
        <v>17</v>
      </c>
      <c r="D16" s="31">
        <f>'[7]потери 2021'!$M$73/1000</f>
        <v>27926.959750000002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23272.46646</v>
      </c>
      <c r="C19" s="33">
        <f>D15</f>
        <v>4654.4932900000022</v>
      </c>
      <c r="D19" s="33">
        <f>D16</f>
        <v>27926.959750000002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B5" sqref="B5:B8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1" t="s">
        <v>34</v>
      </c>
      <c r="C2" s="41"/>
      <c r="D2" s="41"/>
      <c r="E2" s="5"/>
      <c r="F2" s="5"/>
      <c r="G2" s="5"/>
      <c r="H2" s="4"/>
    </row>
    <row r="4" spans="1:8">
      <c r="B4" s="38" t="s">
        <v>13</v>
      </c>
      <c r="C4" s="43" t="s">
        <v>0</v>
      </c>
      <c r="D4" s="43"/>
    </row>
    <row r="5" spans="1:8">
      <c r="B5" s="34">
        <f>'[5]1.4 ЛО 2020'!$E$22</f>
        <v>0</v>
      </c>
      <c r="C5" s="44" t="s">
        <v>1</v>
      </c>
      <c r="D5" s="44"/>
    </row>
    <row r="6" spans="1:8">
      <c r="B6" s="29">
        <v>0</v>
      </c>
      <c r="C6" s="44" t="s">
        <v>11</v>
      </c>
      <c r="D6" s="44"/>
    </row>
    <row r="7" spans="1:8">
      <c r="B7" s="29">
        <v>1034251</v>
      </c>
      <c r="C7" s="44" t="s">
        <v>3</v>
      </c>
      <c r="D7" s="44"/>
    </row>
    <row r="8" spans="1:8">
      <c r="B8" s="29">
        <v>1354033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'[7]потери 2021'!$T$73/1000</f>
        <v>2388.2840000000001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'[7]потери 2021'!$U$73</f>
        <v>3.2395910620344974</v>
      </c>
    </row>
    <row r="14" spans="1:8">
      <c r="B14" s="9" t="s">
        <v>6</v>
      </c>
      <c r="C14" s="10" t="s">
        <v>17</v>
      </c>
      <c r="D14" s="36">
        <f>'[7]потери 2021'!$V$73/1000</f>
        <v>7737.0634999999984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1547.4127100000005</v>
      </c>
    </row>
    <row r="16" spans="1:8" ht="48" customHeight="1">
      <c r="B16" s="9" t="s">
        <v>8</v>
      </c>
      <c r="C16" s="10" t="s">
        <v>17</v>
      </c>
      <c r="D16" s="36">
        <f>'[7]потери 2021'!$W$73/1000</f>
        <v>9284.4762099999989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7737.0634999999984</v>
      </c>
      <c r="C19" s="33">
        <f>D15</f>
        <v>1547.4127100000005</v>
      </c>
      <c r="D19" s="33">
        <f>D16</f>
        <v>9284.4762099999989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7" zoomScale="115" zoomScaleNormal="115" workbookViewId="0">
      <selection activeCell="J22" sqref="J2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1" t="s">
        <v>35</v>
      </c>
      <c r="C2" s="41"/>
      <c r="D2" s="41"/>
      <c r="E2" s="5"/>
      <c r="F2" s="5"/>
      <c r="G2" s="5"/>
    </row>
    <row r="4" spans="2:8">
      <c r="B4" s="39" t="s">
        <v>13</v>
      </c>
      <c r="C4" s="43" t="s">
        <v>0</v>
      </c>
      <c r="D4" s="43"/>
    </row>
    <row r="5" spans="2:8">
      <c r="B5" s="29">
        <f>'[8]Баланс ЭЭ'!$H$37</f>
        <v>0</v>
      </c>
      <c r="C5" s="44" t="s">
        <v>1</v>
      </c>
      <c r="D5" s="44"/>
    </row>
    <row r="6" spans="2:8">
      <c r="B6" s="29">
        <f>'[8]Баланс ЭЭ'!$I$37</f>
        <v>27.864000000000487</v>
      </c>
      <c r="C6" s="44" t="s">
        <v>11</v>
      </c>
      <c r="D6" s="44"/>
    </row>
    <row r="7" spans="2:8">
      <c r="B7" s="29">
        <f>'[8]Баланс ЭЭ'!$J$37</f>
        <v>8361.1289999999972</v>
      </c>
      <c r="C7" s="44" t="s">
        <v>3</v>
      </c>
      <c r="D7" s="44"/>
    </row>
    <row r="8" spans="2:8">
      <c r="B8" s="29">
        <f>'[8]Баланс ЭЭ'!$K$37</f>
        <v>1245.9170000000013</v>
      </c>
      <c r="C8" s="44" t="s">
        <v>2</v>
      </c>
      <c r="D8" s="44"/>
    </row>
    <row r="10" spans="2:8" ht="33" customHeight="1">
      <c r="B10" s="45" t="s">
        <v>4</v>
      </c>
      <c r="C10" s="45"/>
      <c r="D10" s="45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9634.91</v>
      </c>
      <c r="H12"/>
    </row>
    <row r="13" spans="2:8" ht="57" customHeight="1">
      <c r="B13" s="9" t="s">
        <v>5</v>
      </c>
      <c r="C13" s="10" t="s">
        <v>12</v>
      </c>
      <c r="D13" s="30">
        <f>D14/D12</f>
        <v>2.8498439995806915</v>
      </c>
      <c r="H13"/>
    </row>
    <row r="14" spans="2:8" ht="21.75" customHeight="1">
      <c r="B14" s="9" t="s">
        <v>6</v>
      </c>
      <c r="C14" s="10" t="s">
        <v>17</v>
      </c>
      <c r="D14" s="31">
        <f>'[9]потери 2022'!$L$91/1000</f>
        <v>27457.990449999998</v>
      </c>
      <c r="H14"/>
    </row>
    <row r="15" spans="2:8">
      <c r="B15" s="9" t="s">
        <v>31</v>
      </c>
      <c r="C15" s="10" t="s">
        <v>17</v>
      </c>
      <c r="D15" s="31">
        <f>D16-D14</f>
        <v>5491.5980899999995</v>
      </c>
    </row>
    <row r="16" spans="2:8" ht="48" customHeight="1">
      <c r="B16" s="9" t="s">
        <v>8</v>
      </c>
      <c r="C16" s="10" t="s">
        <v>17</v>
      </c>
      <c r="D16" s="31">
        <f>'[9]потери 2022'!$M$91/1000</f>
        <v>32949.588539999997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27457.990449999998</v>
      </c>
      <c r="C19" s="33">
        <f>D15</f>
        <v>5491.5980899999995</v>
      </c>
      <c r="D19" s="33">
        <f>D16</f>
        <v>32949.588539999997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D13" sqref="D1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1" t="s">
        <v>36</v>
      </c>
      <c r="C2" s="41"/>
      <c r="D2" s="41"/>
      <c r="E2" s="5"/>
      <c r="F2" s="5"/>
      <c r="G2" s="5"/>
      <c r="H2" s="4"/>
    </row>
    <row r="4" spans="1:8">
      <c r="B4" s="39" t="s">
        <v>13</v>
      </c>
      <c r="C4" s="43" t="s">
        <v>0</v>
      </c>
      <c r="D4" s="43"/>
    </row>
    <row r="5" spans="1:8">
      <c r="B5" s="34">
        <f>'[10]Баланс ЭЭ'!$H$35</f>
        <v>252.3560000000009</v>
      </c>
      <c r="C5" s="44" t="s">
        <v>1</v>
      </c>
      <c r="D5" s="44"/>
    </row>
    <row r="6" spans="1:8">
      <c r="B6" s="29">
        <v>0</v>
      </c>
      <c r="C6" s="44" t="s">
        <v>11</v>
      </c>
      <c r="D6" s="44"/>
    </row>
    <row r="7" spans="1:8">
      <c r="B7" s="29">
        <f>'[10]Баланс ЭЭ'!$J$35</f>
        <v>2530.8489999999988</v>
      </c>
      <c r="C7" s="44" t="s">
        <v>3</v>
      </c>
      <c r="D7" s="44"/>
    </row>
    <row r="8" spans="1:8">
      <c r="B8" s="29">
        <f>'[10]Баланс ЭЭ'!$K$35</f>
        <v>1150.9179999999988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'[9]потери 2022'!$T$91/1000</f>
        <v>3934.123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D14/D12</f>
        <v>3.1255148962043124</v>
      </c>
    </row>
    <row r="14" spans="1:8">
      <c r="B14" s="9" t="s">
        <v>6</v>
      </c>
      <c r="C14" s="10" t="s">
        <v>17</v>
      </c>
      <c r="D14" s="36">
        <f>'[9]потери 2022'!$V$91/1000</f>
        <v>12296.160039999999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2459.2320200000013</v>
      </c>
    </row>
    <row r="16" spans="1:8" ht="48" customHeight="1">
      <c r="B16" s="9" t="s">
        <v>8</v>
      </c>
      <c r="C16" s="10" t="s">
        <v>17</v>
      </c>
      <c r="D16" s="36">
        <f>'[9]потери 2022'!$W$91/1000</f>
        <v>14755.39206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12296.160039999999</v>
      </c>
      <c r="C19" s="33">
        <f>D15</f>
        <v>2459.2320200000013</v>
      </c>
      <c r="D19" s="33">
        <f>D16</f>
        <v>14755.39206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7" zoomScale="115" zoomScaleNormal="115" workbookViewId="0">
      <selection activeCell="B17" sqref="B17:D17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1" t="s">
        <v>37</v>
      </c>
      <c r="C2" s="41"/>
      <c r="D2" s="41"/>
      <c r="E2" s="5"/>
      <c r="F2" s="5"/>
      <c r="G2" s="5"/>
    </row>
    <row r="4" spans="2:8">
      <c r="B4" s="40" t="s">
        <v>13</v>
      </c>
      <c r="C4" s="43" t="s">
        <v>0</v>
      </c>
      <c r="D4" s="43"/>
    </row>
    <row r="5" spans="2:8">
      <c r="B5" s="29">
        <f>'[8]Баланс ЭЭ'!$H$37</f>
        <v>0</v>
      </c>
      <c r="C5" s="44" t="s">
        <v>1</v>
      </c>
      <c r="D5" s="44"/>
    </row>
    <row r="6" spans="2:8">
      <c r="B6" s="29">
        <f>'[11]Баланс ЭЭ'!$I$36</f>
        <v>60.259000000000015</v>
      </c>
      <c r="C6" s="44" t="s">
        <v>11</v>
      </c>
      <c r="D6" s="44"/>
    </row>
    <row r="7" spans="2:8">
      <c r="B7" s="29">
        <f>'[11]Баланс ЭЭ'!$J$36</f>
        <v>9063.5529999999999</v>
      </c>
      <c r="C7" s="44" t="s">
        <v>3</v>
      </c>
      <c r="D7" s="44"/>
    </row>
    <row r="8" spans="2:8">
      <c r="B8" s="29">
        <f>'[11]Баланс ЭЭ'!$K$36</f>
        <v>1586.7780000000002</v>
      </c>
      <c r="C8" s="44" t="s">
        <v>2</v>
      </c>
      <c r="D8" s="44"/>
    </row>
    <row r="10" spans="2:8" ht="33" customHeight="1">
      <c r="B10" s="45" t="s">
        <v>4</v>
      </c>
      <c r="C10" s="45"/>
      <c r="D10" s="45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10710.59</v>
      </c>
      <c r="H12"/>
    </row>
    <row r="13" spans="2:8" ht="57" customHeight="1">
      <c r="B13" s="9" t="s">
        <v>5</v>
      </c>
      <c r="C13" s="10" t="s">
        <v>12</v>
      </c>
      <c r="D13" s="30">
        <f>D14/D12</f>
        <v>3.2394791715489064</v>
      </c>
      <c r="H13"/>
    </row>
    <row r="14" spans="2:8" ht="21.75" customHeight="1">
      <c r="B14" s="9" t="s">
        <v>6</v>
      </c>
      <c r="C14" s="10" t="s">
        <v>17</v>
      </c>
      <c r="D14" s="31">
        <f>'[12]потери 2023'!$L$91/1000</f>
        <v>34696.733220000002</v>
      </c>
      <c r="H14"/>
    </row>
    <row r="15" spans="2:8">
      <c r="B15" s="9" t="s">
        <v>31</v>
      </c>
      <c r="C15" s="10" t="s">
        <v>17</v>
      </c>
      <c r="D15" s="31">
        <f>D16-D14</f>
        <v>6939.3466399999961</v>
      </c>
    </row>
    <row r="16" spans="2:8" ht="48" customHeight="1">
      <c r="B16" s="9" t="s">
        <v>8</v>
      </c>
      <c r="C16" s="10" t="s">
        <v>17</v>
      </c>
      <c r="D16" s="31">
        <f>'[12]потери 2023'!$M$91/1000</f>
        <v>41636.079859999998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34696.733220000002</v>
      </c>
      <c r="C19" s="33">
        <f>D15</f>
        <v>6939.3466399999961</v>
      </c>
      <c r="D19" s="33">
        <f>D16</f>
        <v>41636.079859999998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E12" sqref="E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1" t="s">
        <v>36</v>
      </c>
      <c r="C2" s="41"/>
      <c r="D2" s="41"/>
      <c r="E2" s="5"/>
      <c r="F2" s="5"/>
      <c r="G2" s="5"/>
      <c r="H2" s="4"/>
    </row>
    <row r="4" spans="1:8">
      <c r="B4" s="40" t="s">
        <v>13</v>
      </c>
      <c r="C4" s="43" t="s">
        <v>0</v>
      </c>
      <c r="D4" s="43"/>
    </row>
    <row r="5" spans="1:8">
      <c r="B5" s="34">
        <f>'[13]Баланс ЭЭ'!$H$35</f>
        <v>0</v>
      </c>
      <c r="C5" s="44" t="s">
        <v>1</v>
      </c>
      <c r="D5" s="44"/>
    </row>
    <row r="6" spans="1:8">
      <c r="B6" s="29">
        <f>'[13]Баланс ЭЭ'!$I$35</f>
        <v>0</v>
      </c>
      <c r="C6" s="44" t="s">
        <v>11</v>
      </c>
      <c r="D6" s="44"/>
    </row>
    <row r="7" spans="1:8">
      <c r="B7" s="29">
        <f>'[13]Баланс ЭЭ'!$J$35</f>
        <v>560.29999999999973</v>
      </c>
      <c r="C7" s="44" t="s">
        <v>3</v>
      </c>
      <c r="D7" s="44"/>
    </row>
    <row r="8" spans="1:8">
      <c r="B8" s="29">
        <f>'[13]Баланс ЭЭ'!$K$35</f>
        <v>3674.9209999999998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'[12]потери 2023'!$T$91/1000</f>
        <v>4235.2209999999995</v>
      </c>
      <c r="E12" s="46"/>
      <c r="F12" s="24"/>
    </row>
    <row r="13" spans="1:8" ht="57" customHeight="1">
      <c r="B13" s="9" t="s">
        <v>5</v>
      </c>
      <c r="C13" s="10" t="s">
        <v>23</v>
      </c>
      <c r="D13" s="35">
        <f>D14/D12</f>
        <v>3.2627906855391964</v>
      </c>
    </row>
    <row r="14" spans="1:8">
      <c r="B14" s="9" t="s">
        <v>6</v>
      </c>
      <c r="C14" s="10" t="s">
        <v>17</v>
      </c>
      <c r="D14" s="36">
        <f>'[12]потери 2023'!$V$91/1000</f>
        <v>13818.63963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2763.7279299999991</v>
      </c>
    </row>
    <row r="16" spans="1:8" ht="48" customHeight="1">
      <c r="B16" s="9" t="s">
        <v>8</v>
      </c>
      <c r="C16" s="10" t="s">
        <v>17</v>
      </c>
      <c r="D16" s="36">
        <f>'[12]потери 2023'!$W$91/1000</f>
        <v>16582.367559999999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13818.63963</v>
      </c>
      <c r="C19" s="33">
        <f>D15</f>
        <v>2763.7279299999991</v>
      </c>
      <c r="D19" s="33">
        <f>D16</f>
        <v>16582.367559999999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2" sqref="N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41" t="s">
        <v>19</v>
      </c>
      <c r="C2" s="41"/>
      <c r="D2" s="41"/>
      <c r="E2" s="5"/>
      <c r="F2" s="5"/>
      <c r="G2" s="5"/>
      <c r="H2" s="4"/>
    </row>
    <row r="4" spans="1:8">
      <c r="B4" s="3" t="s">
        <v>13</v>
      </c>
      <c r="C4" s="43" t="s">
        <v>0</v>
      </c>
      <c r="D4" s="43"/>
    </row>
    <row r="5" spans="1:8">
      <c r="B5" s="2">
        <v>0</v>
      </c>
      <c r="C5" s="44" t="s">
        <v>1</v>
      </c>
      <c r="D5" s="44"/>
    </row>
    <row r="6" spans="1:8">
      <c r="B6" s="6">
        <v>0</v>
      </c>
      <c r="C6" s="44" t="s">
        <v>11</v>
      </c>
      <c r="D6" s="44"/>
    </row>
    <row r="7" spans="1:8">
      <c r="B7" s="6">
        <f>297716.09974128/1000</f>
        <v>297.71609974128</v>
      </c>
      <c r="C7" s="44" t="s">
        <v>3</v>
      </c>
      <c r="D7" s="44"/>
    </row>
    <row r="8" spans="1:8">
      <c r="B8" s="7">
        <v>0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41" t="s">
        <v>21</v>
      </c>
      <c r="C2" s="41"/>
      <c r="D2" s="41"/>
      <c r="E2" s="5"/>
      <c r="F2" s="5"/>
      <c r="G2" s="5"/>
    </row>
    <row r="4" spans="2:7">
      <c r="B4" s="21" t="s">
        <v>13</v>
      </c>
      <c r="C4" s="43" t="s">
        <v>0</v>
      </c>
      <c r="D4" s="43"/>
    </row>
    <row r="5" spans="2:7">
      <c r="B5" s="2">
        <v>0</v>
      </c>
      <c r="C5" s="44" t="s">
        <v>1</v>
      </c>
      <c r="D5" s="44"/>
    </row>
    <row r="6" spans="2:7">
      <c r="B6" s="6">
        <v>215.625</v>
      </c>
      <c r="C6" s="44" t="s">
        <v>11</v>
      </c>
      <c r="D6" s="44"/>
    </row>
    <row r="7" spans="2:7">
      <c r="B7" s="6">
        <v>3643.2730000000001</v>
      </c>
      <c r="C7" s="44" t="s">
        <v>3</v>
      </c>
      <c r="D7" s="44"/>
    </row>
    <row r="8" spans="2:7">
      <c r="B8" s="7">
        <v>0</v>
      </c>
      <c r="C8" s="44" t="s">
        <v>2</v>
      </c>
      <c r="D8" s="44"/>
    </row>
    <row r="10" spans="2:7" ht="33" customHeight="1">
      <c r="B10" s="45" t="s">
        <v>4</v>
      </c>
      <c r="C10" s="45"/>
      <c r="D10" s="45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41" t="s">
        <v>22</v>
      </c>
      <c r="C2" s="41"/>
      <c r="D2" s="41"/>
      <c r="E2" s="5"/>
      <c r="F2" s="5"/>
      <c r="G2" s="5"/>
      <c r="H2" s="4"/>
    </row>
    <row r="4" spans="1:8">
      <c r="B4" s="21" t="s">
        <v>13</v>
      </c>
      <c r="C4" s="43" t="s">
        <v>0</v>
      </c>
      <c r="D4" s="43"/>
    </row>
    <row r="5" spans="1:8">
      <c r="B5" s="2">
        <v>0</v>
      </c>
      <c r="C5" s="44" t="s">
        <v>1</v>
      </c>
      <c r="D5" s="44"/>
    </row>
    <row r="6" spans="1:8">
      <c r="B6" s="6">
        <v>0</v>
      </c>
      <c r="C6" s="44" t="s">
        <v>11</v>
      </c>
      <c r="D6" s="44"/>
    </row>
    <row r="7" spans="1:8">
      <c r="B7" s="6">
        <v>538.072</v>
      </c>
      <c r="C7" s="44" t="s">
        <v>3</v>
      </c>
      <c r="D7" s="44"/>
    </row>
    <row r="8" spans="1:8">
      <c r="B8" s="7">
        <v>0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I16" sqref="I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1" t="s">
        <v>25</v>
      </c>
      <c r="C2" s="41"/>
      <c r="D2" s="41"/>
      <c r="E2" s="5"/>
      <c r="F2" s="5"/>
      <c r="G2" s="5"/>
    </row>
    <row r="4" spans="2:8">
      <c r="B4" s="22" t="s">
        <v>13</v>
      </c>
      <c r="C4" s="43" t="s">
        <v>0</v>
      </c>
      <c r="D4" s="43"/>
    </row>
    <row r="5" spans="2:8">
      <c r="B5" s="7">
        <v>3.5609999999999999</v>
      </c>
      <c r="C5" s="44" t="s">
        <v>1</v>
      </c>
      <c r="D5" s="44"/>
    </row>
    <row r="6" spans="2:8">
      <c r="B6" s="7">
        <v>16.666</v>
      </c>
      <c r="C6" s="44" t="s">
        <v>11</v>
      </c>
      <c r="D6" s="44"/>
    </row>
    <row r="7" spans="2:8">
      <c r="B7" s="7">
        <v>3483.7460000000001</v>
      </c>
      <c r="C7" s="44" t="s">
        <v>3</v>
      </c>
      <c r="D7" s="44"/>
    </row>
    <row r="8" spans="2:8">
      <c r="B8" s="7">
        <v>0</v>
      </c>
      <c r="C8" s="44" t="s">
        <v>2</v>
      </c>
      <c r="D8" s="44"/>
    </row>
    <row r="10" spans="2:8" ht="33" customHeight="1">
      <c r="B10" s="45" t="s">
        <v>4</v>
      </c>
      <c r="C10" s="45"/>
      <c r="D10" s="45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B7" sqref="B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1" t="s">
        <v>24</v>
      </c>
      <c r="C2" s="41"/>
      <c r="D2" s="41"/>
      <c r="E2" s="5"/>
      <c r="F2" s="5"/>
      <c r="G2" s="5"/>
      <c r="H2" s="4"/>
    </row>
    <row r="4" spans="1:8">
      <c r="B4" s="22" t="s">
        <v>13</v>
      </c>
      <c r="C4" s="43" t="s">
        <v>0</v>
      </c>
      <c r="D4" s="43"/>
    </row>
    <row r="5" spans="1:8">
      <c r="B5" s="25">
        <v>886.98199999999997</v>
      </c>
      <c r="C5" s="44" t="s">
        <v>1</v>
      </c>
      <c r="D5" s="44"/>
    </row>
    <row r="6" spans="1:8">
      <c r="B6" s="6">
        <v>0</v>
      </c>
      <c r="C6" s="44" t="s">
        <v>11</v>
      </c>
      <c r="D6" s="44"/>
    </row>
    <row r="7" spans="1:8">
      <c r="B7" s="6">
        <v>119.655</v>
      </c>
      <c r="C7" s="44" t="s">
        <v>3</v>
      </c>
      <c r="D7" s="44"/>
    </row>
    <row r="8" spans="1:8">
      <c r="B8" s="7">
        <v>0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J12" sqref="J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1" t="s">
        <v>26</v>
      </c>
      <c r="C2" s="41"/>
      <c r="D2" s="41"/>
      <c r="E2" s="5"/>
      <c r="F2" s="5"/>
      <c r="G2" s="5"/>
    </row>
    <row r="4" spans="2:8">
      <c r="B4" s="27" t="s">
        <v>13</v>
      </c>
      <c r="C4" s="43" t="s">
        <v>0</v>
      </c>
      <c r="D4" s="43"/>
    </row>
    <row r="5" spans="2:8">
      <c r="B5" s="29">
        <v>1.6930000000011205</v>
      </c>
      <c r="C5" s="44" t="s">
        <v>1</v>
      </c>
      <c r="D5" s="44"/>
    </row>
    <row r="6" spans="2:8">
      <c r="B6" s="29">
        <v>18.884000000000015</v>
      </c>
      <c r="C6" s="44" t="s">
        <v>11</v>
      </c>
      <c r="D6" s="44"/>
    </row>
    <row r="7" spans="2:8">
      <c r="B7" s="29">
        <v>3033.8910000000114</v>
      </c>
      <c r="C7" s="44" t="s">
        <v>3</v>
      </c>
      <c r="D7" s="44"/>
    </row>
    <row r="8" spans="2:8">
      <c r="B8" s="29">
        <v>259.63500000000022</v>
      </c>
      <c r="C8" s="44" t="s">
        <v>2</v>
      </c>
      <c r="D8" s="44"/>
    </row>
    <row r="10" spans="2:8" ht="33" customHeight="1">
      <c r="B10" s="45" t="s">
        <v>4</v>
      </c>
      <c r="C10" s="45"/>
      <c r="D10" s="45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3314.1030000000128</v>
      </c>
      <c r="H12"/>
    </row>
    <row r="13" spans="2:8" ht="57" customHeight="1">
      <c r="B13" s="9" t="s">
        <v>5</v>
      </c>
      <c r="C13" s="10" t="s">
        <v>12</v>
      </c>
      <c r="D13" s="30">
        <f>D14/D12</f>
        <v>2.4008236406653531</v>
      </c>
      <c r="H13"/>
    </row>
    <row r="14" spans="2:8" ht="21.75" customHeight="1">
      <c r="B14" s="9" t="s">
        <v>6</v>
      </c>
      <c r="C14" s="10" t="s">
        <v>17</v>
      </c>
      <c r="D14" s="31">
        <f>'[1]потери 2018'!$L$73/1000</f>
        <v>7956.57683</v>
      </c>
      <c r="H14"/>
    </row>
    <row r="15" spans="2:8">
      <c r="B15" s="9" t="s">
        <v>7</v>
      </c>
      <c r="C15" s="10" t="s">
        <v>17</v>
      </c>
      <c r="D15" s="31">
        <f>D16-D14</f>
        <v>1432.183860000001</v>
      </c>
    </row>
    <row r="16" spans="2:8" ht="48" customHeight="1">
      <c r="B16" s="9" t="s">
        <v>8</v>
      </c>
      <c r="C16" s="10" t="s">
        <v>17</v>
      </c>
      <c r="D16" s="31">
        <f>'[1]потери 2018'!$M$73/1000</f>
        <v>9388.760690000001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7956.57683</v>
      </c>
      <c r="C19" s="33">
        <f>D15</f>
        <v>1432.183860000001</v>
      </c>
      <c r="D19" s="33">
        <f>D16</f>
        <v>9388.760690000001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J12" sqref="J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1" t="s">
        <v>27</v>
      </c>
      <c r="C2" s="41"/>
      <c r="D2" s="41"/>
      <c r="E2" s="5"/>
      <c r="F2" s="5"/>
      <c r="G2" s="5"/>
      <c r="H2" s="4"/>
    </row>
    <row r="4" spans="1:8">
      <c r="B4" s="27" t="s">
        <v>13</v>
      </c>
      <c r="C4" s="43" t="s">
        <v>0</v>
      </c>
      <c r="D4" s="43"/>
    </row>
    <row r="5" spans="1:8">
      <c r="B5" s="34">
        <v>2488.067</v>
      </c>
      <c r="C5" s="44" t="s">
        <v>1</v>
      </c>
      <c r="D5" s="44"/>
    </row>
    <row r="6" spans="1:8">
      <c r="B6" s="29">
        <v>0</v>
      </c>
      <c r="C6" s="44" t="s">
        <v>11</v>
      </c>
      <c r="D6" s="44"/>
    </row>
    <row r="7" spans="1:8">
      <c r="B7" s="29">
        <v>359.363</v>
      </c>
      <c r="C7" s="44" t="s">
        <v>3</v>
      </c>
      <c r="D7" s="44"/>
    </row>
    <row r="8" spans="1:8">
      <c r="B8" s="29">
        <v>55.186999999999998</v>
      </c>
      <c r="C8" s="44" t="s">
        <v>2</v>
      </c>
      <c r="D8" s="44"/>
    </row>
    <row r="10" spans="1:8" ht="33" customHeight="1">
      <c r="B10" s="45" t="s">
        <v>4</v>
      </c>
      <c r="C10" s="45"/>
      <c r="D10" s="45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2902.6169999999997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D14/D12</f>
        <v>2.3876966096457095</v>
      </c>
    </row>
    <row r="14" spans="1:8">
      <c r="B14" s="9" t="s">
        <v>6</v>
      </c>
      <c r="C14" s="10" t="s">
        <v>17</v>
      </c>
      <c r="D14" s="36">
        <f>'[1]потери 2018'!$V$73/1000</f>
        <v>6930.5687699999999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1247.5023800000008</v>
      </c>
    </row>
    <row r="16" spans="1:8" ht="48" customHeight="1">
      <c r="B16" s="9" t="s">
        <v>8</v>
      </c>
      <c r="C16" s="10" t="s">
        <v>17</v>
      </c>
      <c r="D16" s="36">
        <f>'[1]потери 2018'!$W$73/1000</f>
        <v>8178.0711500000007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6930.5687699999999</v>
      </c>
      <c r="C19" s="33">
        <f>D15</f>
        <v>1247.5023800000008</v>
      </c>
      <c r="D19" s="33">
        <f>D16</f>
        <v>8178.0711500000007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1" t="s">
        <v>28</v>
      </c>
      <c r="C2" s="41"/>
      <c r="D2" s="41"/>
      <c r="E2" s="5"/>
      <c r="F2" s="5"/>
      <c r="G2" s="5"/>
    </row>
    <row r="4" spans="2:8">
      <c r="B4" s="28" t="s">
        <v>13</v>
      </c>
      <c r="C4" s="43" t="s">
        <v>0</v>
      </c>
      <c r="D4" s="43"/>
    </row>
    <row r="5" spans="2:8">
      <c r="B5" s="29">
        <f>'[2]Баланс ЭЭ'!$H$35</f>
        <v>1.6760000000002473</v>
      </c>
      <c r="C5" s="44" t="s">
        <v>1</v>
      </c>
      <c r="D5" s="44"/>
    </row>
    <row r="6" spans="2:8">
      <c r="B6" s="29">
        <f>'[2]Баланс ЭЭ'!$I$35</f>
        <v>19.598999999999972</v>
      </c>
      <c r="C6" s="44" t="s">
        <v>11</v>
      </c>
      <c r="D6" s="44"/>
    </row>
    <row r="7" spans="2:8">
      <c r="B7" s="29">
        <f>'[2]Баланс ЭЭ'!$J$35</f>
        <v>3504.1359999999836</v>
      </c>
      <c r="C7" s="44" t="s">
        <v>3</v>
      </c>
      <c r="D7" s="44"/>
    </row>
    <row r="8" spans="2:8">
      <c r="B8" s="29">
        <f>'[2]Баланс ЭЭ'!$K$35</f>
        <v>578.00599999999986</v>
      </c>
      <c r="C8" s="44" t="s">
        <v>2</v>
      </c>
      <c r="D8" s="44"/>
    </row>
    <row r="10" spans="2:8" ht="33" customHeight="1">
      <c r="B10" s="45" t="s">
        <v>4</v>
      </c>
      <c r="C10" s="45"/>
      <c r="D10" s="45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4103.4169999999831</v>
      </c>
      <c r="H12"/>
    </row>
    <row r="13" spans="2:8" ht="57" customHeight="1">
      <c r="B13" s="9" t="s">
        <v>5</v>
      </c>
      <c r="C13" s="10" t="s">
        <v>12</v>
      </c>
      <c r="D13" s="30">
        <f>'[3]потери 2019'!$K$73</f>
        <v>2.6815963905471949</v>
      </c>
      <c r="H13"/>
    </row>
    <row r="14" spans="2:8" ht="21.75" customHeight="1">
      <c r="B14" s="9" t="s">
        <v>6</v>
      </c>
      <c r="C14" s="10" t="s">
        <v>17</v>
      </c>
      <c r="D14" s="31">
        <f>'[3]потери 2019'!$L$73/1000</f>
        <v>11003.708216109999</v>
      </c>
      <c r="H14"/>
    </row>
    <row r="15" spans="2:8">
      <c r="B15" s="9" t="s">
        <v>7</v>
      </c>
      <c r="C15" s="10" t="s">
        <v>17</v>
      </c>
      <c r="D15" s="31">
        <f>D16-D14</f>
        <v>2200.7416338900002</v>
      </c>
    </row>
    <row r="16" spans="2:8" ht="48" customHeight="1">
      <c r="B16" s="9" t="s">
        <v>8</v>
      </c>
      <c r="C16" s="10" t="s">
        <v>17</v>
      </c>
      <c r="D16" s="31">
        <f>'[3]потери 2019'!$M$73/1000</f>
        <v>13204.449849999999</v>
      </c>
    </row>
    <row r="17" spans="2:4" ht="60" customHeight="1">
      <c r="B17" s="42" t="s">
        <v>9</v>
      </c>
      <c r="C17" s="42"/>
      <c r="D17" s="42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11003.708216109999</v>
      </c>
      <c r="C19" s="33">
        <f>D15</f>
        <v>2200.7416338900002</v>
      </c>
      <c r="D19" s="33">
        <f>D16</f>
        <v>13204.449849999999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СПб 2015 </vt:lpstr>
      <vt:lpstr>ЛО 2015</vt:lpstr>
      <vt:lpstr>СПб (2016)</vt:lpstr>
      <vt:lpstr>ЛО (2016)</vt:lpstr>
      <vt:lpstr>СПб (2017)</vt:lpstr>
      <vt:lpstr>ЛО (2017)</vt:lpstr>
      <vt:lpstr>СПб (2018)</vt:lpstr>
      <vt:lpstr>ЛО (2018)</vt:lpstr>
      <vt:lpstr>СПб (2019)</vt:lpstr>
      <vt:lpstr>ЛО (2019)</vt:lpstr>
      <vt:lpstr>СПб (2020)</vt:lpstr>
      <vt:lpstr>ЛО (2020)</vt:lpstr>
      <vt:lpstr>СПб (2021)</vt:lpstr>
      <vt:lpstr>ЛО (2021)</vt:lpstr>
      <vt:lpstr>СПб (2022)</vt:lpstr>
      <vt:lpstr>ЛО (2022)</vt:lpstr>
      <vt:lpstr>СПб (2023)</vt:lpstr>
      <vt:lpstr>ЛО (2023)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Гончарова</cp:lastModifiedBy>
  <cp:lastPrinted>2014-02-11T12:20:17Z</cp:lastPrinted>
  <dcterms:created xsi:type="dcterms:W3CDTF">2014-02-06T06:44:41Z</dcterms:created>
  <dcterms:modified xsi:type="dcterms:W3CDTF">2024-02-19T09:01:09Z</dcterms:modified>
</cp:coreProperties>
</file>